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k\Documents\Weer\Klad\"/>
    </mc:Choice>
  </mc:AlternateContent>
  <xr:revisionPtr revIDLastSave="0" documentId="13_ncr:1_{0E8178A7-E754-49FE-9804-830573720A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indchill Factor" sheetId="3" r:id="rId1"/>
    <sheet name="Blad2" sheetId="5" state="hidden" r:id="rId2"/>
    <sheet name="Formule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4" i="6" l="1"/>
  <c r="P44" i="6" s="1"/>
  <c r="N44" i="6"/>
  <c r="K44" i="6"/>
  <c r="L44" i="6" s="1"/>
  <c r="J44" i="6"/>
  <c r="I44" i="6"/>
  <c r="O43" i="6"/>
  <c r="P43" i="6" s="1"/>
  <c r="N43" i="6"/>
  <c r="K43" i="6"/>
  <c r="L43" i="6" s="1"/>
  <c r="J43" i="6"/>
  <c r="I43" i="6"/>
  <c r="P42" i="6"/>
  <c r="O42" i="6"/>
  <c r="N42" i="6"/>
  <c r="L42" i="6"/>
  <c r="M42" i="6" s="1"/>
  <c r="K42" i="6"/>
  <c r="J42" i="6"/>
  <c r="I42" i="6"/>
  <c r="O41" i="6"/>
  <c r="P41" i="6" s="1"/>
  <c r="N41" i="6"/>
  <c r="K41" i="6"/>
  <c r="L41" i="6" s="1"/>
  <c r="J41" i="6"/>
  <c r="I41" i="6"/>
  <c r="O40" i="6"/>
  <c r="P40" i="6" s="1"/>
  <c r="N40" i="6"/>
  <c r="K40" i="6"/>
  <c r="L40" i="6" s="1"/>
  <c r="M40" i="6" s="1"/>
  <c r="J40" i="6"/>
  <c r="I40" i="6"/>
  <c r="O39" i="6"/>
  <c r="P39" i="6" s="1"/>
  <c r="N39" i="6"/>
  <c r="K39" i="6"/>
  <c r="L39" i="6" s="1"/>
  <c r="J39" i="6"/>
  <c r="I39" i="6"/>
  <c r="O38" i="6"/>
  <c r="P38" i="6" s="1"/>
  <c r="N38" i="6"/>
  <c r="K38" i="6"/>
  <c r="L38" i="6" s="1"/>
  <c r="M38" i="6" s="1"/>
  <c r="J38" i="6"/>
  <c r="I38" i="6"/>
  <c r="O37" i="6"/>
  <c r="P37" i="6" s="1"/>
  <c r="N37" i="6"/>
  <c r="K37" i="6"/>
  <c r="L37" i="6" s="1"/>
  <c r="J37" i="6"/>
  <c r="I37" i="6"/>
  <c r="O36" i="6"/>
  <c r="P36" i="6" s="1"/>
  <c r="Q36" i="6" s="1"/>
  <c r="N36" i="6"/>
  <c r="L36" i="6"/>
  <c r="M36" i="6" s="1"/>
  <c r="K36" i="6"/>
  <c r="J36" i="6"/>
  <c r="I36" i="6"/>
  <c r="O35" i="6"/>
  <c r="P35" i="6" s="1"/>
  <c r="N35" i="6"/>
  <c r="K35" i="6"/>
  <c r="L35" i="6" s="1"/>
  <c r="J35" i="6"/>
  <c r="I35" i="6"/>
  <c r="O34" i="6"/>
  <c r="P34" i="6" s="1"/>
  <c r="Q34" i="6" s="1"/>
  <c r="N34" i="6"/>
  <c r="L34" i="6"/>
  <c r="K34" i="6"/>
  <c r="J34" i="6"/>
  <c r="I34" i="6"/>
  <c r="O33" i="6"/>
  <c r="P33" i="6" s="1"/>
  <c r="N33" i="6"/>
  <c r="K33" i="6"/>
  <c r="L33" i="6" s="1"/>
  <c r="J33" i="6"/>
  <c r="I33" i="6"/>
  <c r="O32" i="6"/>
  <c r="P32" i="6" s="1"/>
  <c r="Q32" i="6" s="1"/>
  <c r="N32" i="6"/>
  <c r="K32" i="6"/>
  <c r="L32" i="6" s="1"/>
  <c r="M32" i="6" s="1"/>
  <c r="J32" i="6"/>
  <c r="I32" i="6"/>
  <c r="O31" i="6"/>
  <c r="P31" i="6" s="1"/>
  <c r="N31" i="6"/>
  <c r="K31" i="6"/>
  <c r="L31" i="6" s="1"/>
  <c r="J31" i="6"/>
  <c r="M31" i="6" s="1"/>
  <c r="I31" i="6"/>
  <c r="O30" i="6"/>
  <c r="P30" i="6" s="1"/>
  <c r="N30" i="6"/>
  <c r="K30" i="6"/>
  <c r="L30" i="6" s="1"/>
  <c r="M30" i="6" s="1"/>
  <c r="J30" i="6"/>
  <c r="I30" i="6"/>
  <c r="AA29" i="6"/>
  <c r="O29" i="6"/>
  <c r="P29" i="6" s="1"/>
  <c r="N29" i="6"/>
  <c r="K29" i="6"/>
  <c r="L29" i="6" s="1"/>
  <c r="J29" i="6"/>
  <c r="I29" i="6"/>
  <c r="O28" i="6"/>
  <c r="P28" i="6" s="1"/>
  <c r="N28" i="6"/>
  <c r="K28" i="6"/>
  <c r="L28" i="6" s="1"/>
  <c r="M28" i="6" s="1"/>
  <c r="J28" i="6"/>
  <c r="I28" i="6"/>
  <c r="O27" i="6"/>
  <c r="P27" i="6" s="1"/>
  <c r="N27" i="6"/>
  <c r="K27" i="6"/>
  <c r="L27" i="6" s="1"/>
  <c r="J27" i="6"/>
  <c r="I27" i="6"/>
  <c r="O26" i="6"/>
  <c r="P26" i="6" s="1"/>
  <c r="N26" i="6"/>
  <c r="Q26" i="6" s="1"/>
  <c r="K26" i="6"/>
  <c r="L26" i="6" s="1"/>
  <c r="J26" i="6"/>
  <c r="M26" i="6" s="1"/>
  <c r="I26" i="6"/>
  <c r="O25" i="6"/>
  <c r="P25" i="6" s="1"/>
  <c r="Q25" i="6" s="1"/>
  <c r="N25" i="6"/>
  <c r="L25" i="6"/>
  <c r="K25" i="6"/>
  <c r="J25" i="6"/>
  <c r="I25" i="6"/>
  <c r="O24" i="6"/>
  <c r="P24" i="6" s="1"/>
  <c r="N24" i="6"/>
  <c r="Q24" i="6" s="1"/>
  <c r="K24" i="6"/>
  <c r="L24" i="6" s="1"/>
  <c r="J24" i="6"/>
  <c r="I24" i="6"/>
  <c r="O23" i="6"/>
  <c r="P23" i="6" s="1"/>
  <c r="N23" i="6"/>
  <c r="L23" i="6"/>
  <c r="K23" i="6"/>
  <c r="J23" i="6"/>
  <c r="I23" i="6"/>
  <c r="O22" i="6"/>
  <c r="P22" i="6" s="1"/>
  <c r="N22" i="6"/>
  <c r="K22" i="6"/>
  <c r="L22" i="6" s="1"/>
  <c r="J22" i="6"/>
  <c r="M22" i="6" s="1"/>
  <c r="I22" i="6"/>
  <c r="AB21" i="6"/>
  <c r="AA21" i="6"/>
  <c r="AA26" i="6" s="1"/>
  <c r="Z21" i="6"/>
  <c r="O21" i="6"/>
  <c r="P21" i="6" s="1"/>
  <c r="N21" i="6"/>
  <c r="K21" i="6"/>
  <c r="L21" i="6" s="1"/>
  <c r="J21" i="6"/>
  <c r="I21" i="6"/>
  <c r="O20" i="6"/>
  <c r="P20" i="6" s="1"/>
  <c r="Q20" i="6" s="1"/>
  <c r="N20" i="6"/>
  <c r="K20" i="6"/>
  <c r="L20" i="6" s="1"/>
  <c r="M20" i="6" s="1"/>
  <c r="J20" i="6"/>
  <c r="I20" i="6"/>
  <c r="O19" i="6"/>
  <c r="P19" i="6" s="1"/>
  <c r="N19" i="6"/>
  <c r="K19" i="6"/>
  <c r="L19" i="6" s="1"/>
  <c r="J19" i="6"/>
  <c r="I19" i="6"/>
  <c r="O18" i="6"/>
  <c r="P18" i="6" s="1"/>
  <c r="N18" i="6"/>
  <c r="K18" i="6"/>
  <c r="L18" i="6" s="1"/>
  <c r="J18" i="6"/>
  <c r="I18" i="6"/>
  <c r="O17" i="6"/>
  <c r="P17" i="6" s="1"/>
  <c r="N17" i="6"/>
  <c r="K17" i="6"/>
  <c r="L17" i="6" s="1"/>
  <c r="J17" i="6"/>
  <c r="I17" i="6"/>
  <c r="O16" i="6"/>
  <c r="P16" i="6" s="1"/>
  <c r="Q16" i="6" s="1"/>
  <c r="N16" i="6"/>
  <c r="K16" i="6"/>
  <c r="L16" i="6" s="1"/>
  <c r="J16" i="6"/>
  <c r="I16" i="6"/>
  <c r="O15" i="6"/>
  <c r="P15" i="6" s="1"/>
  <c r="Q15" i="6" s="1"/>
  <c r="N15" i="6"/>
  <c r="K15" i="6"/>
  <c r="L15" i="6" s="1"/>
  <c r="J15" i="6"/>
  <c r="I15" i="6"/>
  <c r="O14" i="6"/>
  <c r="P14" i="6" s="1"/>
  <c r="N14" i="6"/>
  <c r="K14" i="6"/>
  <c r="L14" i="6" s="1"/>
  <c r="J14" i="6"/>
  <c r="I14" i="6"/>
  <c r="O13" i="6"/>
  <c r="P13" i="6" s="1"/>
  <c r="N13" i="6"/>
  <c r="K13" i="6"/>
  <c r="L13" i="6" s="1"/>
  <c r="J13" i="6"/>
  <c r="I13" i="6"/>
  <c r="O12" i="6"/>
  <c r="P12" i="6" s="1"/>
  <c r="N12" i="6"/>
  <c r="K12" i="6"/>
  <c r="L12" i="6" s="1"/>
  <c r="J12" i="6"/>
  <c r="I12" i="6"/>
  <c r="O11" i="6"/>
  <c r="P11" i="6" s="1"/>
  <c r="N11" i="6"/>
  <c r="K11" i="6"/>
  <c r="L11" i="6" s="1"/>
  <c r="J11" i="6"/>
  <c r="I11" i="6"/>
  <c r="O10" i="6"/>
  <c r="P10" i="6" s="1"/>
  <c r="Q10" i="6" s="1"/>
  <c r="N10" i="6"/>
  <c r="K10" i="6"/>
  <c r="L10" i="6" s="1"/>
  <c r="J10" i="6"/>
  <c r="I10" i="6"/>
  <c r="Q42" i="6" l="1"/>
  <c r="Q31" i="6"/>
  <c r="Q43" i="6"/>
  <c r="R31" i="6"/>
  <c r="M17" i="6"/>
  <c r="M23" i="6"/>
  <c r="M34" i="6"/>
  <c r="R34" i="6" s="1"/>
  <c r="M29" i="6"/>
  <c r="M18" i="6"/>
  <c r="M12" i="6"/>
  <c r="R12" i="6" s="1"/>
  <c r="M24" i="6"/>
  <c r="R24" i="6" s="1"/>
  <c r="M35" i="6"/>
  <c r="M44" i="6"/>
  <c r="R44" i="6" s="1"/>
  <c r="Q41" i="6"/>
  <c r="R42" i="6"/>
  <c r="Q44" i="6"/>
  <c r="Q22" i="6"/>
  <c r="R22" i="6" s="1"/>
  <c r="Q33" i="6"/>
  <c r="M14" i="6"/>
  <c r="M11" i="6"/>
  <c r="Q14" i="6"/>
  <c r="R32" i="6"/>
  <c r="Q11" i="6"/>
  <c r="M21" i="6"/>
  <c r="M15" i="6"/>
  <c r="R15" i="6" s="1"/>
  <c r="Q21" i="6"/>
  <c r="Q12" i="6"/>
  <c r="M27" i="6"/>
  <c r="R27" i="6" s="1"/>
  <c r="Q35" i="6"/>
  <c r="M19" i="6"/>
  <c r="R19" i="6" s="1"/>
  <c r="M16" i="6"/>
  <c r="R16" i="6" s="1"/>
  <c r="M33" i="6"/>
  <c r="R33" i="6" s="1"/>
  <c r="R36" i="6"/>
  <c r="M13" i="6"/>
  <c r="Q19" i="6"/>
  <c r="M10" i="6"/>
  <c r="Q13" i="6"/>
  <c r="M25" i="6"/>
  <c r="R25" i="6" s="1"/>
  <c r="R26" i="6"/>
  <c r="Q18" i="6"/>
  <c r="R18" i="6" s="1"/>
  <c r="Q29" i="6"/>
  <c r="Q27" i="6"/>
  <c r="Q40" i="6"/>
  <c r="R40" i="6"/>
  <c r="Q17" i="6"/>
  <c r="R17" i="6" s="1"/>
  <c r="Q23" i="6"/>
  <c r="M39" i="6"/>
  <c r="Q39" i="6"/>
  <c r="Q30" i="6"/>
  <c r="R30" i="6" s="1"/>
  <c r="Q38" i="6"/>
  <c r="R38" i="6" s="1"/>
  <c r="Q37" i="6"/>
  <c r="Q28" i="6"/>
  <c r="R28" i="6" s="1"/>
  <c r="R10" i="6"/>
  <c r="R14" i="6"/>
  <c r="R11" i="6"/>
  <c r="R29" i="6"/>
  <c r="R13" i="6"/>
  <c r="R21" i="6"/>
  <c r="M37" i="6"/>
  <c r="M41" i="6"/>
  <c r="R20" i="6"/>
  <c r="M43" i="6"/>
  <c r="R43" i="6" s="1"/>
  <c r="R35" i="6" l="1"/>
  <c r="R41" i="6"/>
  <c r="R39" i="6"/>
  <c r="R37" i="6"/>
  <c r="R23" i="6"/>
  <c r="I13" i="3"/>
  <c r="J13" i="3"/>
  <c r="K13" i="3"/>
  <c r="L13" i="3" s="1"/>
  <c r="N13" i="3"/>
  <c r="O13" i="3"/>
  <c r="P13" i="3" s="1"/>
  <c r="I14" i="3"/>
  <c r="J14" i="3"/>
  <c r="K14" i="3"/>
  <c r="L14" i="3" s="1"/>
  <c r="N14" i="3"/>
  <c r="O14" i="3"/>
  <c r="P14" i="3" s="1"/>
  <c r="I15" i="3"/>
  <c r="J15" i="3"/>
  <c r="K15" i="3"/>
  <c r="L15" i="3" s="1"/>
  <c r="N15" i="3"/>
  <c r="O15" i="3"/>
  <c r="P15" i="3" s="1"/>
  <c r="Q15" i="3" l="1"/>
  <c r="M14" i="3"/>
  <c r="Q14" i="3"/>
  <c r="M13" i="3"/>
  <c r="M15" i="3"/>
  <c r="Q13" i="3"/>
  <c r="R13" i="3" l="1"/>
  <c r="R15" i="3"/>
  <c r="R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Athlone</author>
  </authors>
  <commentList>
    <comment ref="E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Temperatuur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meter / seconde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<sst xmlns="http://schemas.openxmlformats.org/spreadsheetml/2006/main" count="56" uniqueCount="25">
  <si>
    <t xml:space="preserve"> </t>
  </si>
  <si>
    <t>T = Temperatuur</t>
  </si>
  <si>
    <t>W = Wind in m/s</t>
  </si>
  <si>
    <t>Som</t>
  </si>
  <si>
    <t>Temp</t>
  </si>
  <si>
    <t>Wind</t>
  </si>
  <si>
    <t>,</t>
  </si>
  <si>
    <t>G= Gevoel</t>
  </si>
  <si>
    <t>Invoer</t>
  </si>
  <si>
    <t>Uitkomst</t>
  </si>
  <si>
    <t>Formule G =13,12+0,6215*T-11,37*(W*3,6)^0,16+0,3965*T*(W*3,6)^0,16</t>
  </si>
  <si>
    <t>Tgevoel(°C) = 33 + (Tlucht- 33)*(0.474 + 0.454√(v)-0.0454.v)</t>
  </si>
  <si>
    <r>
      <rPr>
        <b/>
        <i/>
        <sz val="11"/>
        <rFont val="Calibri"/>
        <family val="2"/>
        <scheme val="minor"/>
      </rPr>
      <t>Invoerveld W</t>
    </r>
    <r>
      <rPr>
        <sz val="11"/>
        <rFont val="Calibri"/>
        <family val="2"/>
        <scheme val="minor"/>
      </rPr>
      <t xml:space="preserve"> = Wind in meter / seconde</t>
    </r>
  </si>
  <si>
    <t>Tabel voor bepaling van de gevoelstemperatuur volgens de JAG/TI methode die het KNMI hanteert</t>
  </si>
  <si>
    <r>
      <t xml:space="preserve">p.s.  De onderstaande formule wordt </t>
    </r>
    <r>
      <rPr>
        <b/>
        <i/>
        <sz val="10"/>
        <rFont val="Calibri"/>
        <family val="2"/>
        <scheme val="minor"/>
      </rPr>
      <t>niet gebruikt</t>
    </r>
  </si>
  <si>
    <t>Knmi.nl : Gevoelstemperatuur - Windchill</t>
  </si>
  <si>
    <t>The Windchill Factor berekenen</t>
  </si>
  <si>
    <r>
      <rPr>
        <b/>
        <i/>
        <sz val="11"/>
        <rFont val="Calibri"/>
        <family val="2"/>
        <scheme val="minor"/>
      </rPr>
      <t xml:space="preserve">Invoerveld T </t>
    </r>
    <r>
      <rPr>
        <sz val="11"/>
        <rFont val="Calibri"/>
        <family val="2"/>
        <scheme val="minor"/>
      </rPr>
      <t>= Temperatuur in Graden Celsius</t>
    </r>
  </si>
  <si>
    <t>G =13,12+0,6215*T-11,37*(W*3,6)^0,16+0,3965*T*(W*3,6)^0,16</t>
  </si>
  <si>
    <t>T</t>
  </si>
  <si>
    <t>W</t>
  </si>
  <si>
    <t>Gevoel</t>
  </si>
  <si>
    <t>in ° C</t>
  </si>
  <si>
    <t>in °C</t>
  </si>
  <si>
    <t>In 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</si>
</sst>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6" formatCode="[$-F800]dddd\,\ mmmm\ dd\,\ yyyy"/>
    <numFmt numFmtId="169" formatCode="0.0\ \°\C"/>
  </numFmts>
  <fonts count="29" x14ac:knownFonts="1">
    <font>
      <sz val="10"/>
      <name val="Arial"/>
    </font>
    <font>
      <vertAlign val="subscript"/>
      <sz val="8"/>
      <name val="Verdana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55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55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3A3A3A"/>
      <name val="Arial"/>
      <family val="2"/>
    </font>
    <font>
      <i/>
      <sz val="11"/>
      <name val="Calibri"/>
      <family val="2"/>
      <scheme val="minor"/>
    </font>
    <font>
      <b/>
      <i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1111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7030A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0" fillId="0" borderId="28" xfId="0" applyBorder="1"/>
    <xf numFmtId="0" fontId="0" fillId="0" borderId="28" xfId="0" applyBorder="1" applyProtection="1">
      <protection hidden="1"/>
    </xf>
    <xf numFmtId="0" fontId="0" fillId="0" borderId="33" xfId="0" applyBorder="1" applyProtection="1">
      <protection hidden="1"/>
    </xf>
    <xf numFmtId="0" fontId="0" fillId="0" borderId="0" xfId="0" applyProtection="1">
      <protection hidden="1"/>
    </xf>
    <xf numFmtId="0" fontId="10" fillId="0" borderId="28" xfId="0" applyFont="1" applyBorder="1" applyProtection="1">
      <protection hidden="1"/>
    </xf>
    <xf numFmtId="0" fontId="0" fillId="0" borderId="27" xfId="0" applyBorder="1" applyProtection="1">
      <protection hidden="1"/>
    </xf>
    <xf numFmtId="0" fontId="10" fillId="6" borderId="27" xfId="0" applyFont="1" applyFill="1" applyBorder="1" applyProtection="1">
      <protection hidden="1"/>
    </xf>
    <xf numFmtId="0" fontId="22" fillId="0" borderId="28" xfId="0" applyFont="1" applyBorder="1" applyProtection="1">
      <protection hidden="1"/>
    </xf>
    <xf numFmtId="0" fontId="5" fillId="0" borderId="28" xfId="0" applyFont="1" applyBorder="1" applyProtection="1">
      <protection hidden="1"/>
    </xf>
    <xf numFmtId="0" fontId="5" fillId="0" borderId="33" xfId="0" applyFont="1" applyBorder="1" applyProtection="1">
      <protection hidden="1"/>
    </xf>
    <xf numFmtId="0" fontId="12" fillId="6" borderId="22" xfId="0" applyFont="1" applyFill="1" applyBorder="1" applyAlignment="1" applyProtection="1">
      <alignment horizontal="center"/>
      <protection hidden="1"/>
    </xf>
    <xf numFmtId="0" fontId="12" fillId="6" borderId="23" xfId="0" applyFont="1" applyFill="1" applyBorder="1" applyAlignment="1" applyProtection="1">
      <alignment horizontal="center"/>
      <protection hidden="1"/>
    </xf>
    <xf numFmtId="0" fontId="8" fillId="0" borderId="9" xfId="0" applyFont="1" applyBorder="1" applyProtection="1">
      <protection hidden="1"/>
    </xf>
    <xf numFmtId="0" fontId="15" fillId="7" borderId="10" xfId="0" applyFont="1" applyFill="1" applyBorder="1" applyAlignment="1" applyProtection="1">
      <alignment horizontal="center"/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12" fillId="6" borderId="24" xfId="0" applyFont="1" applyFill="1" applyBorder="1" applyAlignment="1" applyProtection="1">
      <alignment horizontal="center"/>
      <protection hidden="1"/>
    </xf>
    <xf numFmtId="0" fontId="12" fillId="6" borderId="25" xfId="0" applyFont="1" applyFill="1" applyBorder="1" applyAlignment="1" applyProtection="1">
      <alignment horizontal="center"/>
      <protection hidden="1"/>
    </xf>
    <xf numFmtId="0" fontId="16" fillId="0" borderId="21" xfId="0" applyFont="1" applyFill="1" applyBorder="1" applyAlignment="1" applyProtection="1">
      <alignment horizontal="center"/>
      <protection hidden="1"/>
    </xf>
    <xf numFmtId="2" fontId="12" fillId="3" borderId="13" xfId="0" applyNumberFormat="1" applyFont="1" applyFill="1" applyBorder="1" applyAlignment="1" applyProtection="1">
      <alignment horizontal="center"/>
      <protection hidden="1"/>
    </xf>
    <xf numFmtId="164" fontId="12" fillId="3" borderId="18" xfId="0" applyNumberFormat="1" applyFont="1" applyFill="1" applyBorder="1" applyAlignment="1" applyProtection="1">
      <alignment horizontal="center"/>
      <protection hidden="1"/>
    </xf>
    <xf numFmtId="0" fontId="12" fillId="5" borderId="11" xfId="0" applyFont="1" applyFill="1" applyBorder="1" applyAlignment="1" applyProtection="1">
      <alignment horizontal="center"/>
      <protection hidden="1"/>
    </xf>
    <xf numFmtId="0" fontId="16" fillId="5" borderId="12" xfId="0" applyFont="1" applyFill="1" applyBorder="1" applyAlignment="1" applyProtection="1">
      <alignment horizontal="center"/>
      <protection hidden="1"/>
    </xf>
    <xf numFmtId="0" fontId="12" fillId="5" borderId="12" xfId="0" applyFont="1" applyFill="1" applyBorder="1" applyAlignment="1" applyProtection="1">
      <alignment horizontal="center"/>
      <protection hidden="1"/>
    </xf>
    <xf numFmtId="0" fontId="12" fillId="3" borderId="13" xfId="0" applyFont="1" applyFill="1" applyBorder="1" applyAlignment="1" applyProtection="1">
      <alignment horizontal="center"/>
      <protection hidden="1"/>
    </xf>
    <xf numFmtId="0" fontId="12" fillId="4" borderId="11" xfId="0" applyFont="1" applyFill="1" applyBorder="1" applyAlignment="1" applyProtection="1">
      <alignment horizontal="center"/>
      <protection hidden="1"/>
    </xf>
    <xf numFmtId="0" fontId="16" fillId="4" borderId="12" xfId="0" applyFont="1" applyFill="1" applyBorder="1" applyAlignment="1" applyProtection="1">
      <alignment horizontal="center"/>
      <protection hidden="1"/>
    </xf>
    <xf numFmtId="0" fontId="12" fillId="4" borderId="12" xfId="0" applyFont="1" applyFill="1" applyBorder="1" applyAlignment="1" applyProtection="1">
      <alignment horizontal="center"/>
      <protection hidden="1"/>
    </xf>
    <xf numFmtId="0" fontId="12" fillId="3" borderId="13" xfId="0" applyFont="1" applyFill="1" applyBorder="1" applyProtection="1">
      <protection hidden="1"/>
    </xf>
    <xf numFmtId="0" fontId="15" fillId="7" borderId="26" xfId="0" applyFont="1" applyFill="1" applyBorder="1" applyAlignment="1" applyProtection="1">
      <alignment horizontal="center"/>
      <protection hidden="1"/>
    </xf>
    <xf numFmtId="0" fontId="6" fillId="7" borderId="1" xfId="0" applyFont="1" applyFill="1" applyBorder="1" applyProtection="1">
      <protection hidden="1"/>
    </xf>
    <xf numFmtId="0" fontId="6" fillId="7" borderId="2" xfId="0" applyFont="1" applyFill="1" applyBorder="1" applyProtection="1">
      <protection hidden="1"/>
    </xf>
    <xf numFmtId="0" fontId="4" fillId="7" borderId="2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0" xfId="0" applyFont="1" applyFill="1" applyBorder="1" applyProtection="1">
      <protection hidden="1"/>
    </xf>
    <xf numFmtId="0" fontId="4" fillId="7" borderId="1" xfId="0" applyFont="1" applyFill="1" applyBorder="1" applyProtection="1">
      <protection hidden="1"/>
    </xf>
    <xf numFmtId="0" fontId="6" fillId="7" borderId="3" xfId="0" applyFont="1" applyFill="1" applyBorder="1" applyProtection="1">
      <protection hidden="1"/>
    </xf>
    <xf numFmtId="0" fontId="4" fillId="7" borderId="15" xfId="0" applyFont="1" applyFill="1" applyBorder="1" applyAlignment="1" applyProtection="1">
      <alignment horizontal="center"/>
      <protection hidden="1"/>
    </xf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0" fontId="0" fillId="0" borderId="31" xfId="0" applyBorder="1" applyProtection="1">
      <protection hidden="1"/>
    </xf>
    <xf numFmtId="0" fontId="7" fillId="0" borderId="31" xfId="0" applyFont="1" applyBorder="1" applyProtection="1">
      <protection hidden="1"/>
    </xf>
    <xf numFmtId="0" fontId="7" fillId="0" borderId="28" xfId="0" applyFont="1" applyBorder="1" applyProtection="1">
      <protection hidden="1"/>
    </xf>
    <xf numFmtId="0" fontId="20" fillId="0" borderId="28" xfId="0" applyFont="1" applyBorder="1" applyProtection="1">
      <protection hidden="1"/>
    </xf>
    <xf numFmtId="0" fontId="0" fillId="0" borderId="32" xfId="0" applyBorder="1" applyProtection="1">
      <protection hidden="1"/>
    </xf>
    <xf numFmtId="0" fontId="21" fillId="0" borderId="28" xfId="0" applyFont="1" applyBorder="1"/>
    <xf numFmtId="0" fontId="0" fillId="6" borderId="32" xfId="0" applyFill="1" applyBorder="1" applyProtection="1">
      <protection hidden="1"/>
    </xf>
    <xf numFmtId="0" fontId="0" fillId="0" borderId="36" xfId="0" applyBorder="1" applyProtection="1">
      <protection hidden="1"/>
    </xf>
    <xf numFmtId="0" fontId="0" fillId="0" borderId="37" xfId="0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right" indent="1"/>
      <protection locked="0"/>
    </xf>
    <xf numFmtId="165" fontId="13" fillId="0" borderId="5" xfId="0" applyNumberFormat="1" applyFont="1" applyFill="1" applyBorder="1" applyAlignment="1" applyProtection="1">
      <alignment horizontal="right" indent="1"/>
      <protection locked="0"/>
    </xf>
    <xf numFmtId="165" fontId="10" fillId="0" borderId="5" xfId="0" applyNumberFormat="1" applyFont="1" applyBorder="1" applyAlignment="1" applyProtection="1">
      <alignment horizontal="right" indent="1"/>
      <protection hidden="1"/>
    </xf>
    <xf numFmtId="165" fontId="10" fillId="2" borderId="6" xfId="0" applyNumberFormat="1" applyFont="1" applyFill="1" applyBorder="1" applyAlignment="1" applyProtection="1">
      <alignment horizontal="right" indent="1"/>
      <protection hidden="1"/>
    </xf>
    <xf numFmtId="165" fontId="10" fillId="2" borderId="19" xfId="0" applyNumberFormat="1" applyFont="1" applyFill="1" applyBorder="1" applyAlignment="1" applyProtection="1">
      <alignment horizontal="right" indent="1"/>
      <protection hidden="1"/>
    </xf>
    <xf numFmtId="165" fontId="10" fillId="0" borderId="4" xfId="0" applyNumberFormat="1" applyFont="1" applyBorder="1" applyAlignment="1" applyProtection="1">
      <alignment horizontal="right" indent="1"/>
      <protection hidden="1"/>
    </xf>
    <xf numFmtId="165" fontId="14" fillId="0" borderId="5" xfId="0" applyNumberFormat="1" applyFont="1" applyBorder="1" applyAlignment="1" applyProtection="1">
      <alignment horizontal="right" indent="1"/>
      <protection hidden="1"/>
    </xf>
    <xf numFmtId="165" fontId="13" fillId="0" borderId="16" xfId="0" applyNumberFormat="1" applyFont="1" applyBorder="1" applyAlignment="1" applyProtection="1">
      <alignment horizontal="right" indent="1"/>
      <protection hidden="1"/>
    </xf>
    <xf numFmtId="165" fontId="13" fillId="0" borderId="14" xfId="0" applyNumberFormat="1" applyFont="1" applyBorder="1" applyAlignment="1" applyProtection="1">
      <alignment horizontal="right" indent="1"/>
      <protection locked="0"/>
    </xf>
    <xf numFmtId="165" fontId="13" fillId="0" borderId="7" xfId="0" applyNumberFormat="1" applyFont="1" applyFill="1" applyBorder="1" applyAlignment="1" applyProtection="1">
      <alignment horizontal="right" indent="1"/>
      <protection locked="0"/>
    </xf>
    <xf numFmtId="165" fontId="10" fillId="0" borderId="7" xfId="0" applyNumberFormat="1" applyFont="1" applyBorder="1" applyAlignment="1" applyProtection="1">
      <alignment horizontal="right" indent="1"/>
      <protection hidden="1"/>
    </xf>
    <xf numFmtId="165" fontId="10" fillId="2" borderId="8" xfId="0" applyNumberFormat="1" applyFont="1" applyFill="1" applyBorder="1" applyAlignment="1" applyProtection="1">
      <alignment horizontal="right" indent="1"/>
      <protection hidden="1"/>
    </xf>
    <xf numFmtId="165" fontId="10" fillId="2" borderId="20" xfId="0" applyNumberFormat="1" applyFont="1" applyFill="1" applyBorder="1" applyAlignment="1" applyProtection="1">
      <alignment horizontal="right" indent="1"/>
      <protection hidden="1"/>
    </xf>
    <xf numFmtId="165" fontId="10" fillId="0" borderId="14" xfId="0" applyNumberFormat="1" applyFont="1" applyBorder="1" applyAlignment="1" applyProtection="1">
      <alignment horizontal="right" indent="1"/>
      <protection hidden="1"/>
    </xf>
    <xf numFmtId="165" fontId="14" fillId="0" borderId="7" xfId="0" applyNumberFormat="1" applyFont="1" applyBorder="1" applyAlignment="1" applyProtection="1">
      <alignment horizontal="right" indent="1"/>
      <protection hidden="1"/>
    </xf>
    <xf numFmtId="165" fontId="13" fillId="0" borderId="17" xfId="0" applyNumberFormat="1" applyFont="1" applyBorder="1" applyAlignment="1" applyProtection="1">
      <alignment horizontal="right" indent="1"/>
      <protection hidden="1"/>
    </xf>
    <xf numFmtId="0" fontId="23" fillId="0" borderId="27" xfId="1" applyFont="1" applyBorder="1" applyAlignment="1" applyProtection="1">
      <protection hidden="1"/>
    </xf>
    <xf numFmtId="0" fontId="0" fillId="8" borderId="28" xfId="0" applyFill="1" applyBorder="1" applyProtection="1">
      <protection hidden="1"/>
    </xf>
    <xf numFmtId="0" fontId="17" fillId="8" borderId="28" xfId="0" applyFont="1" applyFill="1" applyBorder="1" applyAlignment="1" applyProtection="1">
      <alignment horizontal="left" vertical="center"/>
      <protection hidden="1"/>
    </xf>
    <xf numFmtId="0" fontId="18" fillId="8" borderId="28" xfId="0" applyFont="1" applyFill="1" applyBorder="1" applyProtection="1">
      <protection hidden="1"/>
    </xf>
    <xf numFmtId="0" fontId="19" fillId="8" borderId="28" xfId="0" applyFont="1" applyFill="1" applyBorder="1" applyProtection="1">
      <protection hidden="1"/>
    </xf>
    <xf numFmtId="0" fontId="10" fillId="6" borderId="28" xfId="0" applyFont="1" applyFill="1" applyBorder="1" applyProtection="1">
      <protection hidden="1"/>
    </xf>
    <xf numFmtId="0" fontId="24" fillId="0" borderId="3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2" fontId="24" fillId="3" borderId="13" xfId="0" applyNumberFormat="1" applyFont="1" applyFill="1" applyBorder="1" applyAlignment="1">
      <alignment horizontal="center"/>
    </xf>
    <xf numFmtId="164" fontId="24" fillId="3" borderId="18" xfId="0" applyNumberFormat="1" applyFont="1" applyFill="1" applyBorder="1" applyAlignment="1">
      <alignment horizontal="center"/>
    </xf>
    <xf numFmtId="0" fontId="24" fillId="5" borderId="11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center"/>
    </xf>
    <xf numFmtId="0" fontId="24" fillId="5" borderId="12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24" fillId="4" borderId="11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24" fillId="3" borderId="13" xfId="0" applyFont="1" applyFill="1" applyBorder="1"/>
    <xf numFmtId="0" fontId="24" fillId="10" borderId="39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4" fillId="0" borderId="2" xfId="0" applyFont="1" applyFill="1" applyBorder="1"/>
    <xf numFmtId="0" fontId="24" fillId="0" borderId="3" xfId="0" applyFont="1" applyFill="1" applyBorder="1"/>
    <xf numFmtId="0" fontId="24" fillId="0" borderId="0" xfId="0" applyFont="1" applyFill="1" applyBorder="1"/>
    <xf numFmtId="0" fontId="24" fillId="0" borderId="1" xfId="0" applyFont="1" applyFill="1" applyBorder="1"/>
    <xf numFmtId="0" fontId="0" fillId="0" borderId="3" xfId="0" applyBorder="1"/>
    <xf numFmtId="0" fontId="24" fillId="0" borderId="15" xfId="0" applyFont="1" applyBorder="1" applyAlignment="1">
      <alignment horizontal="center"/>
    </xf>
    <xf numFmtId="165" fontId="24" fillId="0" borderId="4" xfId="0" applyNumberFormat="1" applyFont="1" applyFill="1" applyBorder="1"/>
    <xf numFmtId="165" fontId="24" fillId="0" borderId="5" xfId="0" applyNumberFormat="1" applyFon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right"/>
    </xf>
    <xf numFmtId="165" fontId="0" fillId="0" borderId="4" xfId="0" applyNumberFormat="1" applyBorder="1" applyAlignment="1">
      <alignment horizontal="center"/>
    </xf>
    <xf numFmtId="165" fontId="26" fillId="0" borderId="5" xfId="0" applyNumberFormat="1" applyFon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2" borderId="6" xfId="0" applyNumberFormat="1" applyFill="1" applyBorder="1"/>
    <xf numFmtId="165" fontId="0" fillId="0" borderId="4" xfId="0" applyNumberFormat="1" applyBorder="1" applyAlignment="1">
      <alignment horizontal="right"/>
    </xf>
    <xf numFmtId="165" fontId="24" fillId="0" borderId="16" xfId="0" applyNumberFormat="1" applyFont="1" applyBorder="1"/>
    <xf numFmtId="165" fontId="24" fillId="0" borderId="4" xfId="0" applyNumberFormat="1" applyFont="1" applyBorder="1"/>
    <xf numFmtId="166" fontId="0" fillId="0" borderId="0" xfId="0" applyNumberFormat="1"/>
    <xf numFmtId="14" fontId="0" fillId="0" borderId="0" xfId="0" applyNumberFormat="1"/>
    <xf numFmtId="165" fontId="24" fillId="0" borderId="5" xfId="0" applyNumberFormat="1" applyFont="1" applyBorder="1" applyAlignment="1">
      <alignment horizontal="center"/>
    </xf>
    <xf numFmtId="165" fontId="24" fillId="0" borderId="14" xfId="0" applyNumberFormat="1" applyFont="1" applyBorder="1"/>
    <xf numFmtId="165" fontId="24" fillId="0" borderId="7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165" fontId="0" fillId="2" borderId="20" xfId="0" applyNumberFormat="1" applyFill="1" applyBorder="1" applyAlignment="1">
      <alignment horizontal="right"/>
    </xf>
    <xf numFmtId="165" fontId="0" fillId="0" borderId="14" xfId="0" applyNumberFormat="1" applyBorder="1" applyAlignment="1">
      <alignment horizontal="center"/>
    </xf>
    <xf numFmtId="165" fontId="26" fillId="0" borderId="7" xfId="0" applyNumberFormat="1" applyFon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2" borderId="8" xfId="0" applyNumberFormat="1" applyFill="1" applyBorder="1"/>
    <xf numFmtId="165" fontId="0" fillId="0" borderId="14" xfId="0" applyNumberFormat="1" applyBorder="1" applyAlignment="1">
      <alignment horizontal="right"/>
    </xf>
    <xf numFmtId="165" fontId="24" fillId="0" borderId="17" xfId="0" applyNumberFormat="1" applyFont="1" applyBorder="1"/>
    <xf numFmtId="0" fontId="12" fillId="6" borderId="1" xfId="0" applyFont="1" applyFill="1" applyBorder="1" applyAlignment="1" applyProtection="1">
      <alignment horizontal="center"/>
      <protection hidden="1"/>
    </xf>
    <xf numFmtId="0" fontId="12" fillId="6" borderId="40" xfId="0" applyFont="1" applyFill="1" applyBorder="1" applyAlignment="1" applyProtection="1">
      <alignment horizontal="center"/>
      <protection hidden="1"/>
    </xf>
    <xf numFmtId="0" fontId="15" fillId="11" borderId="40" xfId="0" applyFont="1" applyFill="1" applyBorder="1" applyAlignment="1" applyProtection="1">
      <alignment horizontal="center"/>
      <protection hidden="1"/>
    </xf>
    <xf numFmtId="0" fontId="15" fillId="11" borderId="10" xfId="0" applyFont="1" applyFill="1" applyBorder="1" applyAlignment="1" applyProtection="1">
      <alignment horizontal="center"/>
      <protection hidden="1"/>
    </xf>
    <xf numFmtId="0" fontId="15" fillId="11" borderId="26" xfId="0" applyFont="1" applyFill="1" applyBorder="1" applyAlignment="1" applyProtection="1">
      <alignment horizontal="center"/>
      <protection hidden="1"/>
    </xf>
    <xf numFmtId="0" fontId="17" fillId="11" borderId="28" xfId="0" applyFont="1" applyFill="1" applyBorder="1" applyAlignment="1" applyProtection="1">
      <alignment horizontal="left" vertical="center"/>
      <protection hidden="1"/>
    </xf>
    <xf numFmtId="0" fontId="18" fillId="11" borderId="28" xfId="0" applyFont="1" applyFill="1" applyBorder="1" applyProtection="1">
      <protection hidden="1"/>
    </xf>
    <xf numFmtId="0" fontId="19" fillId="11" borderId="28" xfId="0" applyFont="1" applyFill="1" applyBorder="1" applyProtection="1">
      <protection hidden="1"/>
    </xf>
    <xf numFmtId="0" fontId="0" fillId="11" borderId="28" xfId="0" applyFill="1" applyBorder="1" applyProtection="1">
      <protection hidden="1"/>
    </xf>
    <xf numFmtId="0" fontId="11" fillId="0" borderId="28" xfId="0" applyFont="1" applyBorder="1" applyProtection="1">
      <protection hidden="1"/>
    </xf>
    <xf numFmtId="0" fontId="1" fillId="0" borderId="28" xfId="0" applyFont="1" applyBorder="1" applyAlignment="1" applyProtection="1">
      <alignment wrapText="1"/>
      <protection hidden="1"/>
    </xf>
    <xf numFmtId="0" fontId="1" fillId="0" borderId="33" xfId="0" applyFont="1" applyBorder="1" applyAlignment="1" applyProtection="1">
      <alignment wrapText="1"/>
      <protection hidden="1"/>
    </xf>
    <xf numFmtId="0" fontId="10" fillId="6" borderId="33" xfId="0" applyFont="1" applyFill="1" applyBorder="1" applyAlignment="1" applyProtection="1">
      <alignment horizontal="center"/>
      <protection hidden="1"/>
    </xf>
    <xf numFmtId="0" fontId="10" fillId="6" borderId="41" xfId="0" applyFont="1" applyFill="1" applyBorder="1" applyAlignment="1" applyProtection="1">
      <alignment horizontal="center"/>
      <protection hidden="1"/>
    </xf>
    <xf numFmtId="0" fontId="10" fillId="6" borderId="42" xfId="0" applyFont="1" applyFill="1" applyBorder="1" applyAlignment="1" applyProtection="1">
      <alignment horizontal="center"/>
      <protection hidden="1"/>
    </xf>
    <xf numFmtId="0" fontId="1" fillId="0" borderId="0" xfId="0" applyFont="1" applyAlignment="1">
      <alignment wrapText="1"/>
    </xf>
    <xf numFmtId="169" fontId="13" fillId="0" borderId="16" xfId="0" applyNumberFormat="1" applyFont="1" applyBorder="1" applyAlignment="1" applyProtection="1">
      <alignment horizontal="right" indent="1"/>
      <protection hidden="1"/>
    </xf>
    <xf numFmtId="169" fontId="13" fillId="0" borderId="17" xfId="0" applyNumberFormat="1" applyFont="1" applyBorder="1" applyAlignment="1" applyProtection="1">
      <alignment horizontal="right" indent="1"/>
      <protection hidden="1"/>
    </xf>
  </cellXfs>
  <cellStyles count="2">
    <cellStyle name="Hyperlink" xfId="1" builtinId="8"/>
    <cellStyle name="Standaard" xfId="0" builtinId="0"/>
  </cellStyles>
  <dxfs count="6">
    <dxf>
      <font>
        <b/>
        <i val="0"/>
      </font>
      <fill>
        <patternFill>
          <bgColor rgb="FFC1D0FF"/>
        </patternFill>
      </fill>
    </dxf>
    <dxf>
      <font>
        <b/>
        <i val="0"/>
        <color theme="0"/>
      </font>
      <fill>
        <patternFill>
          <bgColor rgb="FF111111"/>
        </patternFill>
      </fill>
    </dxf>
    <dxf>
      <font>
        <b/>
        <i val="0"/>
      </font>
      <fill>
        <patternFill>
          <bgColor rgb="FFFBC99F"/>
        </patternFill>
      </fill>
    </dxf>
    <dxf>
      <font>
        <b/>
        <i val="0"/>
        <color theme="0"/>
      </font>
      <fill>
        <patternFill>
          <bgColor rgb="FF111111"/>
        </patternFill>
      </fill>
    </dxf>
    <dxf>
      <font>
        <b/>
        <i val="0"/>
      </font>
      <fill>
        <patternFill>
          <bgColor rgb="FF9FB6FF"/>
        </patternFill>
      </fill>
    </dxf>
    <dxf>
      <font>
        <b/>
        <i val="0"/>
      </font>
      <fill>
        <patternFill>
          <bgColor rgb="FFFBC99F"/>
        </patternFill>
      </fill>
    </dxf>
  </dxfs>
  <tableStyles count="0" defaultTableStyle="TableStyleMedium2" defaultPivotStyle="PivotStyleLight16"/>
  <colors>
    <mruColors>
      <color rgb="FFC1D0FF"/>
      <color rgb="FFD7D7D7"/>
      <color rgb="FF111111"/>
      <color rgb="FF9FB6FF"/>
      <color rgb="FFFBC99F"/>
      <color rgb="FF698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nmi.nl/kennis-en-datacentrum/uitleg/gevoelstemperatuur-windchil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nmi.nl/kennis-en-datacentrum/uitleg/gevoelstemperatuur-windchil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W280"/>
  <sheetViews>
    <sheetView tabSelected="1" topLeftCell="B1" workbookViewId="0">
      <selection activeCell="F23" sqref="F23"/>
    </sheetView>
  </sheetViews>
  <sheetFormatPr defaultRowHeight="13.2" x14ac:dyDescent="0.25"/>
  <cols>
    <col min="1" max="4" width="5" customWidth="1"/>
    <col min="5" max="5" width="8.6640625" customWidth="1"/>
    <col min="6" max="6" width="9.5546875" customWidth="1"/>
    <col min="7" max="7" width="3.44140625" hidden="1" customWidth="1"/>
    <col min="8" max="8" width="5.5546875" hidden="1" customWidth="1"/>
    <col min="9" max="9" width="6.88671875" hidden="1" customWidth="1"/>
    <col min="10" max="10" width="6" hidden="1" customWidth="1"/>
    <col min="11" max="11" width="4.5546875" hidden="1" customWidth="1"/>
    <col min="12" max="12" width="5" hidden="1" customWidth="1"/>
    <col min="13" max="16" width="7.6640625" hidden="1" customWidth="1"/>
    <col min="17" max="17" width="7.5546875" hidden="1" customWidth="1"/>
    <col min="18" max="18" width="10.5546875" bestFit="1" customWidth="1"/>
    <col min="19" max="19" width="4.88671875" customWidth="1"/>
    <col min="20" max="20" width="17.88671875" bestFit="1" customWidth="1"/>
    <col min="21" max="21" width="11.33203125" bestFit="1" customWidth="1"/>
    <col min="23" max="23" width="23.5546875" bestFit="1" customWidth="1"/>
  </cols>
  <sheetData>
    <row r="1" spans="1:49" x14ac:dyDescent="0.25">
      <c r="A1" s="2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2"/>
      <c r="X1" s="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30.75" customHeight="1" x14ac:dyDescent="0.3">
      <c r="A2" s="2"/>
      <c r="B2" s="2"/>
      <c r="C2" s="2"/>
      <c r="D2" s="2"/>
      <c r="E2" s="129" t="s">
        <v>16</v>
      </c>
      <c r="F2" s="129"/>
      <c r="G2" s="130" t="s">
        <v>2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1"/>
      <c r="S2" s="132"/>
      <c r="T2" s="134"/>
      <c r="U2" s="134"/>
      <c r="V2" s="135"/>
      <c r="W2" s="2"/>
      <c r="X2" s="2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4.4" x14ac:dyDescent="0.3">
      <c r="A3" s="2"/>
      <c r="B3" s="2"/>
      <c r="C3" s="2"/>
      <c r="D3" s="2"/>
      <c r="E3" s="71" t="s">
        <v>17</v>
      </c>
      <c r="F3" s="71"/>
      <c r="G3" s="71" t="s">
        <v>1</v>
      </c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5"/>
      <c r="V3" s="3"/>
      <c r="W3" s="2"/>
      <c r="X3" s="2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4.4" x14ac:dyDescent="0.3">
      <c r="A4" s="2"/>
      <c r="B4" s="2"/>
      <c r="C4" s="2"/>
      <c r="D4" s="2"/>
      <c r="E4" s="71" t="s">
        <v>12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5"/>
      <c r="V4" s="3"/>
      <c r="W4" s="2"/>
      <c r="X4" s="2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4.4" x14ac:dyDescent="0.3">
      <c r="A5" s="2"/>
      <c r="B5" s="2"/>
      <c r="C5" s="2"/>
      <c r="D5" s="6"/>
      <c r="E5" s="136" t="s">
        <v>10</v>
      </c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8"/>
      <c r="W5" s="2"/>
      <c r="X5" s="2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4.4" x14ac:dyDescent="0.3">
      <c r="A6" s="2"/>
      <c r="B6" s="2"/>
      <c r="C6" s="2"/>
      <c r="D6" s="2"/>
      <c r="E6" s="133" t="s">
        <v>13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10"/>
      <c r="W6" s="9"/>
      <c r="X6" s="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/>
      <c r="W7" s="2"/>
      <c r="X7" s="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3.8" thickBot="1" x14ac:dyDescent="0.3">
      <c r="A8" s="2"/>
      <c r="B8" s="2"/>
      <c r="C8" s="2"/>
      <c r="D8" s="2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45"/>
      <c r="W8" s="2"/>
      <c r="X8" s="2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4.4" thickBot="1" x14ac:dyDescent="0.35">
      <c r="A9" s="2"/>
      <c r="B9" s="2"/>
      <c r="C9" s="2"/>
      <c r="D9" s="3"/>
      <c r="E9" s="11" t="s">
        <v>8</v>
      </c>
      <c r="F9" s="12" t="s">
        <v>8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27" t="s">
        <v>9</v>
      </c>
      <c r="S9" s="15"/>
      <c r="T9" s="16"/>
      <c r="U9" s="16"/>
      <c r="V9" s="48"/>
      <c r="W9" s="2"/>
      <c r="X9" s="2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4.4" thickBot="1" x14ac:dyDescent="0.35">
      <c r="A10" s="2"/>
      <c r="B10" s="2"/>
      <c r="C10" s="2"/>
      <c r="D10" s="3"/>
      <c r="E10" s="17" t="s">
        <v>4</v>
      </c>
      <c r="F10" s="18" t="s">
        <v>5</v>
      </c>
      <c r="G10" s="19">
        <v>0</v>
      </c>
      <c r="H10" s="20">
        <v>13.12</v>
      </c>
      <c r="I10" s="21">
        <v>0.62150000000000005</v>
      </c>
      <c r="J10" s="22">
        <v>11.37</v>
      </c>
      <c r="K10" s="23">
        <v>3.6</v>
      </c>
      <c r="L10" s="24">
        <v>0.16</v>
      </c>
      <c r="M10" s="25" t="s">
        <v>3</v>
      </c>
      <c r="N10" s="26">
        <v>0.39650000000000002</v>
      </c>
      <c r="O10" s="27">
        <v>3.6</v>
      </c>
      <c r="P10" s="28">
        <v>0.16</v>
      </c>
      <c r="Q10" s="29" t="s">
        <v>3</v>
      </c>
      <c r="R10" s="128" t="s">
        <v>7</v>
      </c>
      <c r="S10" s="15"/>
      <c r="T10" s="16"/>
      <c r="U10" s="16"/>
      <c r="V10" s="48"/>
      <c r="W10" s="2"/>
      <c r="X10" s="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4.4" thickBot="1" x14ac:dyDescent="0.35">
      <c r="A11" s="2"/>
      <c r="B11" s="2"/>
      <c r="C11" s="2"/>
      <c r="D11" s="3"/>
      <c r="E11" s="124" t="s">
        <v>23</v>
      </c>
      <c r="F11" s="125" t="s">
        <v>24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6" t="s">
        <v>22</v>
      </c>
      <c r="S11" s="15"/>
      <c r="T11" s="16"/>
      <c r="U11" s="16"/>
      <c r="V11" s="48"/>
      <c r="W11" s="2"/>
      <c r="X11" s="2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7.5" customHeight="1" thickBot="1" x14ac:dyDescent="0.3">
      <c r="A12" s="2"/>
      <c r="B12" s="2"/>
      <c r="C12" s="2"/>
      <c r="D12" s="3"/>
      <c r="E12" s="31"/>
      <c r="F12" s="32"/>
      <c r="G12" s="33"/>
      <c r="H12" s="34"/>
      <c r="I12" s="35"/>
      <c r="J12" s="36"/>
      <c r="K12" s="33"/>
      <c r="L12" s="33"/>
      <c r="M12" s="34"/>
      <c r="N12" s="36"/>
      <c r="O12" s="33"/>
      <c r="P12" s="33"/>
      <c r="Q12" s="37"/>
      <c r="R12" s="38"/>
      <c r="S12" s="15"/>
      <c r="T12" s="16"/>
      <c r="U12" s="16"/>
      <c r="V12" s="48"/>
      <c r="W12" s="2"/>
      <c r="X12" s="2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5" thickBot="1" x14ac:dyDescent="0.35">
      <c r="A13" s="2" t="s">
        <v>0</v>
      </c>
      <c r="B13" s="2"/>
      <c r="C13" s="2"/>
      <c r="D13" s="3"/>
      <c r="E13" s="50">
        <v>3</v>
      </c>
      <c r="F13" s="51">
        <v>4.2</v>
      </c>
      <c r="G13" s="52"/>
      <c r="H13" s="53">
        <v>13.12</v>
      </c>
      <c r="I13" s="54">
        <f>SUM(E13*I$10)</f>
        <v>1.8645</v>
      </c>
      <c r="J13" s="55">
        <f>SUM($J$10)</f>
        <v>11.37</v>
      </c>
      <c r="K13" s="56">
        <f>SUM(F13*$K$10)</f>
        <v>15.120000000000001</v>
      </c>
      <c r="L13" s="52">
        <f>POWER(K13,L$10)</f>
        <v>1.5442879638860616</v>
      </c>
      <c r="M13" s="53">
        <f>SUM(J13*L13)</f>
        <v>17.55855414938452</v>
      </c>
      <c r="N13" s="55">
        <f t="shared" ref="N13:O15" si="0">SUM(E13*N$10)</f>
        <v>1.1895</v>
      </c>
      <c r="O13" s="56">
        <f t="shared" si="0"/>
        <v>15.120000000000001</v>
      </c>
      <c r="P13" s="52">
        <f>POWER(O13,P$10)</f>
        <v>1.5442879638860616</v>
      </c>
      <c r="Q13" s="53">
        <f>SUM(N13*P13)</f>
        <v>1.8369305330424703</v>
      </c>
      <c r="R13" s="140">
        <f>SUM(H13+I13-M13+Q13)</f>
        <v>-0.7371236163420507</v>
      </c>
      <c r="S13" s="15"/>
      <c r="T13" s="16"/>
      <c r="U13" s="16"/>
      <c r="V13" s="48"/>
      <c r="W13" s="2"/>
      <c r="X13" s="2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5" thickBot="1" x14ac:dyDescent="0.35">
      <c r="A14" s="2" t="s">
        <v>0</v>
      </c>
      <c r="B14" s="2"/>
      <c r="C14" s="2"/>
      <c r="D14" s="3"/>
      <c r="E14" s="50">
        <v>0</v>
      </c>
      <c r="F14" s="51">
        <v>4.2</v>
      </c>
      <c r="G14" s="52"/>
      <c r="H14" s="53">
        <v>13.12</v>
      </c>
      <c r="I14" s="54">
        <f>SUM(E14*I$10)</f>
        <v>0</v>
      </c>
      <c r="J14" s="55">
        <f>SUM($J$10)</f>
        <v>11.37</v>
      </c>
      <c r="K14" s="56">
        <f>SUM(F14*$K$10)</f>
        <v>15.120000000000001</v>
      </c>
      <c r="L14" s="52">
        <f>POWER(K14,L$10)</f>
        <v>1.5442879638860616</v>
      </c>
      <c r="M14" s="53">
        <f t="shared" ref="M14:M15" si="1">SUM(J14*L14)</f>
        <v>17.55855414938452</v>
      </c>
      <c r="N14" s="55">
        <f t="shared" si="0"/>
        <v>0</v>
      </c>
      <c r="O14" s="56">
        <f t="shared" si="0"/>
        <v>15.120000000000001</v>
      </c>
      <c r="P14" s="52">
        <f>POWER(O14,P$10)</f>
        <v>1.5442879638860616</v>
      </c>
      <c r="Q14" s="53">
        <f t="shared" ref="Q14:Q15" si="2">SUM(N14*P14)</f>
        <v>0</v>
      </c>
      <c r="R14" s="140">
        <f t="shared" ref="R14:R15" si="3">SUM(H14+I14-M14+Q14)</f>
        <v>-4.4385541493845206</v>
      </c>
      <c r="S14" s="15"/>
      <c r="T14" s="16"/>
      <c r="U14" s="39"/>
      <c r="V14" s="49"/>
      <c r="W14" s="2"/>
      <c r="X14" s="2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5" thickBot="1" x14ac:dyDescent="0.35">
      <c r="A15" s="2"/>
      <c r="B15" s="2"/>
      <c r="C15" s="2"/>
      <c r="D15" s="3"/>
      <c r="E15" s="58">
        <v>-5</v>
      </c>
      <c r="F15" s="59">
        <v>4.2</v>
      </c>
      <c r="G15" s="60"/>
      <c r="H15" s="61">
        <v>13.12</v>
      </c>
      <c r="I15" s="62">
        <f>SUM(E15*I$10)</f>
        <v>-3.1075000000000004</v>
      </c>
      <c r="J15" s="63">
        <f>SUM($J$10)</f>
        <v>11.37</v>
      </c>
      <c r="K15" s="64">
        <f>SUM(F15*$K$10)</f>
        <v>15.120000000000001</v>
      </c>
      <c r="L15" s="60">
        <f>POWER(K15,L$10)</f>
        <v>1.5442879638860616</v>
      </c>
      <c r="M15" s="61">
        <f t="shared" si="1"/>
        <v>17.55855414938452</v>
      </c>
      <c r="N15" s="63">
        <f t="shared" si="0"/>
        <v>-1.9825000000000002</v>
      </c>
      <c r="O15" s="64">
        <f t="shared" si="0"/>
        <v>15.120000000000001</v>
      </c>
      <c r="P15" s="60">
        <f>POWER(O15,P$10)</f>
        <v>1.5442879638860616</v>
      </c>
      <c r="Q15" s="61">
        <f t="shared" si="2"/>
        <v>-3.0615508884041174</v>
      </c>
      <c r="R15" s="141">
        <f t="shared" si="3"/>
        <v>-10.607605037788638</v>
      </c>
      <c r="S15" s="15"/>
      <c r="T15" s="16"/>
      <c r="U15" s="40"/>
      <c r="V15" s="3"/>
      <c r="W15" s="2"/>
      <c r="X15" s="2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x14ac:dyDescent="0.25">
      <c r="A16" s="41"/>
      <c r="B16" s="41"/>
      <c r="C16" s="41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3"/>
      <c r="V16" s="3"/>
      <c r="W16" s="2"/>
      <c r="X16" s="2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3.8" x14ac:dyDescent="0.3">
      <c r="A17" s="2"/>
      <c r="B17" s="2"/>
      <c r="C17" s="2"/>
      <c r="D17" s="2"/>
      <c r="E17" s="44" t="s">
        <v>14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3"/>
      <c r="V17" s="3"/>
      <c r="W17" s="2"/>
      <c r="X17" s="2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3.8" x14ac:dyDescent="0.3">
      <c r="A18" s="2"/>
      <c r="B18" s="2"/>
      <c r="C18" s="2"/>
      <c r="D18" s="2"/>
      <c r="E18" s="44" t="s">
        <v>11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3"/>
      <c r="V18" s="3"/>
      <c r="W18" s="2"/>
      <c r="X18" s="2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6"/>
      <c r="B20" s="6"/>
      <c r="C20" s="6"/>
      <c r="D20" s="6"/>
      <c r="E20" s="66" t="s">
        <v>15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45"/>
      <c r="W20" s="2"/>
      <c r="X20" s="2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"/>
      <c r="W22" s="2"/>
      <c r="X22" s="2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6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" t="s">
        <v>6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</sheetData>
  <sheetProtection algorithmName="SHA-512" hashValue="Rad/Xx4VdPq9gPdwUm4MCwhyxpCNEtjYPAtV4JU8+7CA+A2EJo7Gaf+0PHYPK+TvP9OZRyZAZJrxPBifbMDonw==" saltValue="yPjrEFIqNH+2rP4FyToiBg==" spinCount="100000" sheet="1" objects="1" scenarios="1" formatCells="0" formatColumns="0" formatRows="0" insertColumns="0" insertRows="0" insertHyperlinks="0" deleteColumns="0" deleteRows="0"/>
  <mergeCells count="2">
    <mergeCell ref="T2:V2"/>
    <mergeCell ref="E5:V5"/>
  </mergeCells>
  <phoneticPr fontId="2" type="noConversion"/>
  <conditionalFormatting sqref="R13:R15">
    <cfRule type="cellIs" dxfId="2" priority="1" operator="greaterThanOrEqual">
      <formula>0</formula>
    </cfRule>
    <cfRule type="cellIs" dxfId="0" priority="2" operator="between">
      <formula>-10.0001</formula>
      <formula>-15</formula>
    </cfRule>
    <cfRule type="cellIs" dxfId="1" priority="3" operator="lessThan">
      <formula>-15.001</formula>
    </cfRule>
  </conditionalFormatting>
  <dataValidations count="1">
    <dataValidation type="decimal" operator="greaterThanOrEqual" allowBlank="1" showInputMessage="1" showErrorMessage="1" sqref="F13:F15" xr:uid="{00000000-0002-0000-0000-000000000000}">
      <formula1>0.1</formula1>
    </dataValidation>
  </dataValidations>
  <hyperlinks>
    <hyperlink ref="E20" r:id="rId1" xr:uid="{00000000-0004-0000-0000-000000000000}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C3:U20"/>
  <sheetViews>
    <sheetView workbookViewId="0">
      <selection activeCell="C24" sqref="C24"/>
    </sheetView>
  </sheetViews>
  <sheetFormatPr defaultRowHeight="13.2" x14ac:dyDescent="0.25"/>
  <sheetData>
    <row r="3" spans="3:21" ht="15.6" x14ac:dyDescent="0.3">
      <c r="C3" s="68" t="s">
        <v>16</v>
      </c>
      <c r="D3" s="68"/>
      <c r="E3" s="69" t="s">
        <v>2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67"/>
      <c r="R3" s="134"/>
      <c r="S3" s="134"/>
      <c r="T3" s="135"/>
      <c r="U3" s="2"/>
    </row>
    <row r="4" spans="3:21" ht="14.4" x14ac:dyDescent="0.3">
      <c r="C4" s="71" t="s">
        <v>17</v>
      </c>
      <c r="D4" s="71"/>
      <c r="E4" s="71" t="s">
        <v>1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5"/>
      <c r="T4" s="3"/>
      <c r="U4" s="2"/>
    </row>
    <row r="5" spans="3:21" ht="14.4" x14ac:dyDescent="0.3">
      <c r="C5" s="71" t="s">
        <v>12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"/>
      <c r="T5" s="3"/>
      <c r="U5" s="2"/>
    </row>
    <row r="6" spans="3:21" ht="14.4" x14ac:dyDescent="0.3">
      <c r="C6" s="7" t="s">
        <v>10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7"/>
      <c r="U6" s="2"/>
    </row>
    <row r="7" spans="3:21" ht="14.4" x14ac:dyDescent="0.3">
      <c r="C7" s="8" t="s">
        <v>13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9"/>
    </row>
    <row r="8" spans="3:2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2"/>
    </row>
    <row r="9" spans="3:21" ht="13.8" thickBot="1" x14ac:dyDescent="0.3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45"/>
      <c r="U9" s="2"/>
    </row>
    <row r="10" spans="3:21" ht="14.4" thickBot="1" x14ac:dyDescent="0.35">
      <c r="C10" s="11" t="s">
        <v>8</v>
      </c>
      <c r="D10" s="12" t="s">
        <v>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 t="s">
        <v>9</v>
      </c>
      <c r="Q10" s="15"/>
      <c r="R10" s="16"/>
      <c r="S10" s="16"/>
      <c r="T10" s="48"/>
      <c r="U10" s="2"/>
    </row>
    <row r="11" spans="3:21" ht="14.4" thickBot="1" x14ac:dyDescent="0.35">
      <c r="C11" s="17" t="s">
        <v>4</v>
      </c>
      <c r="D11" s="18" t="s">
        <v>5</v>
      </c>
      <c r="E11" s="19">
        <v>0</v>
      </c>
      <c r="F11" s="20">
        <v>13.12</v>
      </c>
      <c r="G11" s="21">
        <v>0.62150000000000005</v>
      </c>
      <c r="H11" s="22">
        <v>11.37</v>
      </c>
      <c r="I11" s="23">
        <v>3.6</v>
      </c>
      <c r="J11" s="24">
        <v>0.16</v>
      </c>
      <c r="K11" s="25" t="s">
        <v>3</v>
      </c>
      <c r="L11" s="26">
        <v>0.39650000000000002</v>
      </c>
      <c r="M11" s="27">
        <v>3.6</v>
      </c>
      <c r="N11" s="28">
        <v>0.16</v>
      </c>
      <c r="O11" s="29" t="s">
        <v>3</v>
      </c>
      <c r="P11" s="30" t="s">
        <v>7</v>
      </c>
      <c r="Q11" s="15"/>
      <c r="R11" s="16"/>
      <c r="S11" s="16"/>
      <c r="T11" s="48"/>
      <c r="U11" s="2"/>
    </row>
    <row r="12" spans="3:21" ht="13.8" thickBot="1" x14ac:dyDescent="0.3">
      <c r="C12" s="31"/>
      <c r="D12" s="32"/>
      <c r="E12" s="33"/>
      <c r="F12" s="34"/>
      <c r="G12" s="35"/>
      <c r="H12" s="36"/>
      <c r="I12" s="33"/>
      <c r="J12" s="33"/>
      <c r="K12" s="34"/>
      <c r="L12" s="36"/>
      <c r="M12" s="33"/>
      <c r="N12" s="33"/>
      <c r="O12" s="37"/>
      <c r="P12" s="38"/>
      <c r="Q12" s="15"/>
      <c r="R12" s="16"/>
      <c r="S12" s="16"/>
      <c r="T12" s="48"/>
      <c r="U12" s="2"/>
    </row>
    <row r="13" spans="3:21" ht="15" thickBot="1" x14ac:dyDescent="0.35">
      <c r="C13" s="50">
        <v>4.2</v>
      </c>
      <c r="D13" s="51">
        <v>2.7</v>
      </c>
      <c r="E13" s="52"/>
      <c r="F13" s="53">
        <v>13.12</v>
      </c>
      <c r="G13" s="54">
        <v>2.6103000000000005</v>
      </c>
      <c r="H13" s="55">
        <v>11.37</v>
      </c>
      <c r="I13" s="56">
        <v>9.7200000000000006</v>
      </c>
      <c r="J13" s="52">
        <v>1.4388867135009684</v>
      </c>
      <c r="K13" s="53">
        <v>16.360141932506011</v>
      </c>
      <c r="L13" s="55">
        <v>1.6653000000000002</v>
      </c>
      <c r="M13" s="56">
        <v>9.7200000000000006</v>
      </c>
      <c r="N13" s="52">
        <v>1.4388867135009684</v>
      </c>
      <c r="O13" s="53">
        <v>2.3961780439931628</v>
      </c>
      <c r="P13" s="57">
        <v>1.7663361114871519</v>
      </c>
      <c r="Q13" s="15"/>
      <c r="R13" s="16"/>
      <c r="S13" s="16"/>
      <c r="T13" s="48"/>
      <c r="U13" s="2"/>
    </row>
    <row r="14" spans="3:21" ht="15" thickBot="1" x14ac:dyDescent="0.35">
      <c r="C14" s="50">
        <v>-3</v>
      </c>
      <c r="D14" s="51">
        <v>9</v>
      </c>
      <c r="E14" s="52"/>
      <c r="F14" s="53">
        <v>13.12</v>
      </c>
      <c r="G14" s="54">
        <v>-1.8645</v>
      </c>
      <c r="H14" s="55">
        <v>11.37</v>
      </c>
      <c r="I14" s="56">
        <v>32.4</v>
      </c>
      <c r="J14" s="52">
        <v>1.7445651862101588</v>
      </c>
      <c r="K14" s="53">
        <v>19.835706167209505</v>
      </c>
      <c r="L14" s="55">
        <v>-1.1895</v>
      </c>
      <c r="M14" s="56">
        <v>32.4</v>
      </c>
      <c r="N14" s="52">
        <v>1.7445651862101588</v>
      </c>
      <c r="O14" s="53">
        <v>-2.075160288996984</v>
      </c>
      <c r="P14" s="57">
        <v>-10.65536645620649</v>
      </c>
      <c r="Q14" s="15"/>
      <c r="R14" s="16"/>
      <c r="S14" s="39"/>
      <c r="T14" s="49"/>
      <c r="U14" s="2"/>
    </row>
    <row r="15" spans="3:21" ht="15" thickBot="1" x14ac:dyDescent="0.35">
      <c r="C15" s="58">
        <v>-7</v>
      </c>
      <c r="D15" s="59">
        <v>9</v>
      </c>
      <c r="E15" s="60"/>
      <c r="F15" s="61">
        <v>13.12</v>
      </c>
      <c r="G15" s="62">
        <v>-4.3505000000000003</v>
      </c>
      <c r="H15" s="63">
        <v>11.37</v>
      </c>
      <c r="I15" s="64">
        <v>32.4</v>
      </c>
      <c r="J15" s="60">
        <v>1.7445651862101588</v>
      </c>
      <c r="K15" s="61">
        <v>19.835706167209505</v>
      </c>
      <c r="L15" s="63">
        <v>-2.7755000000000001</v>
      </c>
      <c r="M15" s="64">
        <v>32.4</v>
      </c>
      <c r="N15" s="60">
        <v>1.7445651862101588</v>
      </c>
      <c r="O15" s="61">
        <v>-4.842040674326296</v>
      </c>
      <c r="P15" s="65">
        <v>-15.908246841535803</v>
      </c>
      <c r="Q15" s="15"/>
      <c r="R15" s="16"/>
      <c r="S15" s="40"/>
      <c r="T15" s="3"/>
      <c r="U15" s="2"/>
    </row>
    <row r="16" spans="3:21" x14ac:dyDescent="0.25"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3"/>
      <c r="T16" s="3"/>
      <c r="U16" s="2"/>
    </row>
    <row r="17" spans="3:21" ht="13.8" x14ac:dyDescent="0.3">
      <c r="C17" s="44" t="s">
        <v>14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3"/>
      <c r="T17" s="3"/>
      <c r="U17" s="2"/>
    </row>
    <row r="18" spans="3:21" ht="13.8" x14ac:dyDescent="0.3">
      <c r="C18" s="44" t="s">
        <v>11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3"/>
      <c r="T18" s="3"/>
      <c r="U18" s="2"/>
    </row>
    <row r="19" spans="3:21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2"/>
    </row>
    <row r="20" spans="3:21" x14ac:dyDescent="0.25">
      <c r="C20" s="66" t="s">
        <v>15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45"/>
      <c r="U20" s="2"/>
    </row>
  </sheetData>
  <sheetProtection password="CB3B" sheet="1" objects="1" scenarios="1"/>
  <mergeCells count="1">
    <mergeCell ref="R3:T3"/>
  </mergeCells>
  <conditionalFormatting sqref="P13:P15">
    <cfRule type="cellIs" dxfId="5" priority="1" operator="greaterThanOrEqual">
      <formula>0</formula>
    </cfRule>
    <cfRule type="cellIs" dxfId="4" priority="2" operator="between">
      <formula>-10.0001</formula>
      <formula>-15</formula>
    </cfRule>
    <cfRule type="cellIs" dxfId="3" priority="3" operator="lessThan">
      <formula>-15.001</formula>
    </cfRule>
  </conditionalFormatting>
  <hyperlinks>
    <hyperlink ref="C20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2:AB69"/>
  <sheetViews>
    <sheetView topLeftCell="A4" workbookViewId="0">
      <selection activeCell="T22" sqref="T22"/>
    </sheetView>
  </sheetViews>
  <sheetFormatPr defaultRowHeight="13.2" x14ac:dyDescent="0.25"/>
  <cols>
    <col min="1" max="4" width="5" customWidth="1"/>
    <col min="5" max="5" width="5.6640625" customWidth="1"/>
    <col min="6" max="6" width="8.44140625" customWidth="1"/>
    <col min="7" max="7" width="3.44140625" hidden="1" customWidth="1"/>
    <col min="8" max="8" width="5.5546875" hidden="1" customWidth="1"/>
    <col min="9" max="9" width="6.88671875" hidden="1" customWidth="1"/>
    <col min="10" max="10" width="6" hidden="1" customWidth="1"/>
    <col min="11" max="11" width="4.5546875" hidden="1" customWidth="1"/>
    <col min="12" max="12" width="5" hidden="1" customWidth="1"/>
    <col min="13" max="16" width="7.6640625" hidden="1" customWidth="1"/>
    <col min="17" max="17" width="7.5546875" hidden="1" customWidth="1"/>
    <col min="18" max="18" width="8.5546875" customWidth="1"/>
    <col min="19" max="19" width="4.88671875" customWidth="1"/>
    <col min="20" max="20" width="17.88671875" bestFit="1" customWidth="1"/>
    <col min="21" max="21" width="11.33203125" bestFit="1" customWidth="1"/>
    <col min="23" max="23" width="23.5546875" bestFit="1" customWidth="1"/>
  </cols>
  <sheetData>
    <row r="2" spans="1:23" ht="23.25" customHeight="1" x14ac:dyDescent="0.25">
      <c r="G2" t="s">
        <v>2</v>
      </c>
      <c r="T2" s="139"/>
      <c r="U2" s="139"/>
      <c r="V2" s="139"/>
    </row>
    <row r="3" spans="1:23" x14ac:dyDescent="0.25">
      <c r="G3" t="s">
        <v>1</v>
      </c>
    </row>
    <row r="5" spans="1:23" x14ac:dyDescent="0.25">
      <c r="F5" t="s">
        <v>18</v>
      </c>
    </row>
    <row r="6" spans="1:23" ht="13.8" thickBot="1" x14ac:dyDescent="0.3"/>
    <row r="7" spans="1:23" ht="13.8" thickBot="1" x14ac:dyDescent="0.3">
      <c r="E7" s="72" t="s">
        <v>19</v>
      </c>
      <c r="F7" s="73" t="s">
        <v>20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5"/>
    </row>
    <row r="8" spans="1:23" ht="13.8" thickBot="1" x14ac:dyDescent="0.3">
      <c r="E8" s="76" t="s">
        <v>4</v>
      </c>
      <c r="F8" s="77" t="s">
        <v>5</v>
      </c>
      <c r="G8" s="78">
        <v>0</v>
      </c>
      <c r="H8" s="79">
        <v>13.12</v>
      </c>
      <c r="I8" s="80">
        <v>0.62150000000000005</v>
      </c>
      <c r="J8" s="81">
        <v>11.37</v>
      </c>
      <c r="K8" s="82">
        <v>3.6</v>
      </c>
      <c r="L8" s="83">
        <v>0.16</v>
      </c>
      <c r="M8" s="84" t="s">
        <v>3</v>
      </c>
      <c r="N8" s="85">
        <v>0.39650000000000002</v>
      </c>
      <c r="O8" s="86">
        <v>3.6</v>
      </c>
      <c r="P8" s="87">
        <v>0.16</v>
      </c>
      <c r="Q8" s="88" t="s">
        <v>3</v>
      </c>
      <c r="R8" s="89" t="s">
        <v>21</v>
      </c>
    </row>
    <row r="9" spans="1:23" ht="9.75" customHeight="1" x14ac:dyDescent="0.25">
      <c r="E9" s="90"/>
      <c r="F9" s="91"/>
      <c r="G9" s="92"/>
      <c r="H9" s="93"/>
      <c r="I9" s="94"/>
      <c r="J9" s="95"/>
      <c r="K9" s="92"/>
      <c r="L9" s="92"/>
      <c r="M9" s="93"/>
      <c r="N9" s="95"/>
      <c r="O9" s="92"/>
      <c r="P9" s="92"/>
      <c r="Q9" s="96"/>
      <c r="R9" s="97"/>
    </row>
    <row r="10" spans="1:23" x14ac:dyDescent="0.25">
      <c r="A10" t="s">
        <v>0</v>
      </c>
      <c r="E10" s="98">
        <v>-1.1000000000000001</v>
      </c>
      <c r="F10" s="99">
        <v>1</v>
      </c>
      <c r="G10" s="100"/>
      <c r="H10" s="101">
        <v>13.12</v>
      </c>
      <c r="I10" s="102">
        <f>SUM(E10*I$8)</f>
        <v>-0.68365000000000009</v>
      </c>
      <c r="J10" s="103">
        <f t="shared" ref="J10:J44" si="0">SUM($J$8)</f>
        <v>11.37</v>
      </c>
      <c r="K10" s="104">
        <f>SUM(F10*$K$8)</f>
        <v>3.6</v>
      </c>
      <c r="L10" s="105">
        <f>POWER(K10,L$8)</f>
        <v>1.2274629725145008</v>
      </c>
      <c r="M10" s="106">
        <f>SUM(J10*L10)</f>
        <v>13.956253997489872</v>
      </c>
      <c r="N10" s="107">
        <f>SUM(E10*N$8)</f>
        <v>-0.43615000000000004</v>
      </c>
      <c r="O10" s="104">
        <f>SUM(F10*O$8)</f>
        <v>3.6</v>
      </c>
      <c r="P10" s="100">
        <f>POWER(O10,P$8)</f>
        <v>1.2274629725145008</v>
      </c>
      <c r="Q10" s="106">
        <f>SUM(N10*P10)</f>
        <v>-0.53535797546219954</v>
      </c>
      <c r="R10" s="108">
        <f>SUM(H10+I10-M10+Q10)</f>
        <v>-2.0552619729520725</v>
      </c>
    </row>
    <row r="11" spans="1:23" x14ac:dyDescent="0.25">
      <c r="A11" t="s">
        <v>0</v>
      </c>
      <c r="E11" s="98">
        <v>-3.1</v>
      </c>
      <c r="F11" s="99">
        <v>1.1000000000000001</v>
      </c>
      <c r="G11" s="100"/>
      <c r="H11" s="101">
        <v>13.12</v>
      </c>
      <c r="I11" s="102">
        <f t="shared" ref="I11:I44" si="1">SUM(E11*I$8)</f>
        <v>-1.9266500000000002</v>
      </c>
      <c r="J11" s="103">
        <f t="shared" si="0"/>
        <v>11.37</v>
      </c>
      <c r="K11" s="104">
        <f t="shared" ref="K11:K44" si="2">SUM(F11*$K$8)</f>
        <v>3.9600000000000004</v>
      </c>
      <c r="L11" s="105">
        <f t="shared" ref="L11:L44" si="3">POWER(K11,L$8)</f>
        <v>1.246324779422757</v>
      </c>
      <c r="M11" s="106">
        <f t="shared" ref="M11:M44" si="4">SUM(J11*L11)</f>
        <v>14.170712742036747</v>
      </c>
      <c r="N11" s="107">
        <f t="shared" ref="N11:O44" si="5">SUM(E11*N$8)</f>
        <v>-1.2291500000000002</v>
      </c>
      <c r="O11" s="104">
        <f t="shared" si="5"/>
        <v>3.9600000000000004</v>
      </c>
      <c r="P11" s="100">
        <f t="shared" ref="P11:P44" si="6">POWER(O11,P$8)</f>
        <v>1.246324779422757</v>
      </c>
      <c r="Q11" s="106">
        <f t="shared" ref="Q11:Q44" si="7">SUM(N11*P11)</f>
        <v>-1.531920102627482</v>
      </c>
      <c r="R11" s="108">
        <f t="shared" ref="R11:R44" si="8">SUM(H11+I11-M11+Q11)</f>
        <v>-4.5092828446642299</v>
      </c>
    </row>
    <row r="12" spans="1:23" x14ac:dyDescent="0.25">
      <c r="E12" s="109">
        <v>0.5</v>
      </c>
      <c r="F12" s="99">
        <v>1.2</v>
      </c>
      <c r="G12" s="100"/>
      <c r="H12" s="101">
        <v>13.12</v>
      </c>
      <c r="I12" s="102">
        <f t="shared" si="1"/>
        <v>0.31075000000000003</v>
      </c>
      <c r="J12" s="103">
        <f t="shared" si="0"/>
        <v>11.37</v>
      </c>
      <c r="K12" s="104">
        <f t="shared" si="2"/>
        <v>4.32</v>
      </c>
      <c r="L12" s="105">
        <f t="shared" si="3"/>
        <v>1.2637972310219665</v>
      </c>
      <c r="M12" s="106">
        <f t="shared" si="4"/>
        <v>14.369374516719757</v>
      </c>
      <c r="N12" s="107">
        <f t="shared" si="5"/>
        <v>0.19825000000000001</v>
      </c>
      <c r="O12" s="104">
        <f t="shared" si="5"/>
        <v>4.32</v>
      </c>
      <c r="P12" s="100">
        <f>POWER(O12,P$8)</f>
        <v>1.2637972310219665</v>
      </c>
      <c r="Q12" s="106">
        <f t="shared" si="7"/>
        <v>0.25054780105010488</v>
      </c>
      <c r="R12" s="108">
        <f t="shared" si="8"/>
        <v>-0.68807671566965267</v>
      </c>
    </row>
    <row r="13" spans="1:23" x14ac:dyDescent="0.25">
      <c r="E13" s="109">
        <v>-5</v>
      </c>
      <c r="F13" s="99">
        <v>1.3</v>
      </c>
      <c r="G13" s="100"/>
      <c r="H13" s="101">
        <v>13.12</v>
      </c>
      <c r="I13" s="102">
        <f t="shared" si="1"/>
        <v>-3.1075000000000004</v>
      </c>
      <c r="J13" s="103">
        <f t="shared" si="0"/>
        <v>11.37</v>
      </c>
      <c r="K13" s="104">
        <f t="shared" si="2"/>
        <v>4.6800000000000006</v>
      </c>
      <c r="L13" s="105">
        <f t="shared" si="3"/>
        <v>1.2800865560876336</v>
      </c>
      <c r="M13" s="106">
        <f t="shared" si="4"/>
        <v>14.554584142716392</v>
      </c>
      <c r="N13" s="107">
        <f t="shared" si="5"/>
        <v>-1.9825000000000002</v>
      </c>
      <c r="O13" s="104">
        <f t="shared" si="5"/>
        <v>4.6800000000000006</v>
      </c>
      <c r="P13" s="100">
        <f t="shared" si="6"/>
        <v>1.2800865560876336</v>
      </c>
      <c r="Q13" s="106">
        <f t="shared" si="7"/>
        <v>-2.5377715974437338</v>
      </c>
      <c r="R13" s="108">
        <f t="shared" si="8"/>
        <v>-7.0798557401601263</v>
      </c>
    </row>
    <row r="14" spans="1:23" x14ac:dyDescent="0.25">
      <c r="E14" s="109">
        <v>-0.8</v>
      </c>
      <c r="F14" s="99">
        <v>1.4</v>
      </c>
      <c r="G14" s="100"/>
      <c r="H14" s="101">
        <v>13.12</v>
      </c>
      <c r="I14" s="102">
        <f t="shared" si="1"/>
        <v>-0.49720000000000009</v>
      </c>
      <c r="J14" s="103">
        <f t="shared" si="0"/>
        <v>11.37</v>
      </c>
      <c r="K14" s="104">
        <f t="shared" si="2"/>
        <v>5.04</v>
      </c>
      <c r="L14" s="105">
        <f t="shared" si="3"/>
        <v>1.2953552387013112</v>
      </c>
      <c r="M14" s="106">
        <f t="shared" si="4"/>
        <v>14.728189064033907</v>
      </c>
      <c r="N14" s="107">
        <f t="shared" si="5"/>
        <v>-0.31720000000000004</v>
      </c>
      <c r="O14" s="104">
        <f t="shared" si="5"/>
        <v>5.04</v>
      </c>
      <c r="P14" s="100">
        <f t="shared" si="6"/>
        <v>1.2953552387013112</v>
      </c>
      <c r="Q14" s="106">
        <f t="shared" si="7"/>
        <v>-0.41088668171605597</v>
      </c>
      <c r="R14" s="108">
        <f t="shared" si="8"/>
        <v>-2.5162757457499638</v>
      </c>
    </row>
    <row r="15" spans="1:23" x14ac:dyDescent="0.25">
      <c r="E15" s="109">
        <v>-3.7</v>
      </c>
      <c r="F15" s="99">
        <v>1.5</v>
      </c>
      <c r="G15" s="100"/>
      <c r="H15" s="101">
        <v>13.12</v>
      </c>
      <c r="I15" s="102">
        <f t="shared" si="1"/>
        <v>-2.2995500000000004</v>
      </c>
      <c r="J15" s="103">
        <f t="shared" si="0"/>
        <v>11.37</v>
      </c>
      <c r="K15" s="104">
        <f t="shared" si="2"/>
        <v>5.4</v>
      </c>
      <c r="L15" s="105">
        <f t="shared" si="3"/>
        <v>1.3097336979903458</v>
      </c>
      <c r="M15" s="106">
        <f t="shared" si="4"/>
        <v>14.891672146150231</v>
      </c>
      <c r="N15" s="107">
        <f t="shared" si="5"/>
        <v>-1.4670500000000002</v>
      </c>
      <c r="O15" s="104">
        <f t="shared" si="5"/>
        <v>5.4</v>
      </c>
      <c r="P15" s="100">
        <f t="shared" si="6"/>
        <v>1.3097336979903458</v>
      </c>
      <c r="Q15" s="106">
        <f t="shared" si="7"/>
        <v>-1.921444821636737</v>
      </c>
      <c r="R15" s="108">
        <f t="shared" si="8"/>
        <v>-5.9926669677869686</v>
      </c>
      <c r="W15" s="110">
        <v>29526</v>
      </c>
    </row>
    <row r="16" spans="1:23" x14ac:dyDescent="0.25">
      <c r="E16" s="109">
        <v>-4.5</v>
      </c>
      <c r="F16" s="99">
        <v>1.6</v>
      </c>
      <c r="G16" s="100"/>
      <c r="H16" s="101">
        <v>13.12</v>
      </c>
      <c r="I16" s="102">
        <f t="shared" si="1"/>
        <v>-2.7967500000000003</v>
      </c>
      <c r="J16" s="103">
        <f t="shared" si="0"/>
        <v>11.37</v>
      </c>
      <c r="K16" s="104">
        <f t="shared" si="2"/>
        <v>5.7600000000000007</v>
      </c>
      <c r="L16" s="105">
        <f t="shared" si="3"/>
        <v>1.3233282913400608</v>
      </c>
      <c r="M16" s="106">
        <f t="shared" si="4"/>
        <v>15.04624267253649</v>
      </c>
      <c r="N16" s="107">
        <f t="shared" si="5"/>
        <v>-1.7842500000000001</v>
      </c>
      <c r="O16" s="104">
        <f t="shared" si="5"/>
        <v>5.7600000000000007</v>
      </c>
      <c r="P16" s="100">
        <f t="shared" si="6"/>
        <v>1.3233282913400608</v>
      </c>
      <c r="Q16" s="106">
        <f t="shared" si="7"/>
        <v>-2.3611485038235038</v>
      </c>
      <c r="R16" s="108">
        <f t="shared" si="8"/>
        <v>-7.0841411763599957</v>
      </c>
      <c r="W16" s="110">
        <v>29527</v>
      </c>
    </row>
    <row r="17" spans="5:28" x14ac:dyDescent="0.25">
      <c r="E17" s="109">
        <v>4</v>
      </c>
      <c r="F17" s="99">
        <v>1.7</v>
      </c>
      <c r="G17" s="100"/>
      <c r="H17" s="101">
        <v>13.12</v>
      </c>
      <c r="I17" s="102">
        <f t="shared" si="1"/>
        <v>2.4860000000000002</v>
      </c>
      <c r="J17" s="103">
        <f t="shared" si="0"/>
        <v>11.37</v>
      </c>
      <c r="K17" s="104">
        <f t="shared" si="2"/>
        <v>6.12</v>
      </c>
      <c r="L17" s="105">
        <f t="shared" si="3"/>
        <v>1.3362269526746922</v>
      </c>
      <c r="M17" s="106">
        <f t="shared" si="4"/>
        <v>15.19290045191125</v>
      </c>
      <c r="N17" s="107">
        <f t="shared" si="5"/>
        <v>1.5860000000000001</v>
      </c>
      <c r="O17" s="104">
        <f t="shared" si="5"/>
        <v>6.12</v>
      </c>
      <c r="P17" s="100">
        <f t="shared" si="6"/>
        <v>1.3362269526746922</v>
      </c>
      <c r="Q17" s="106">
        <f t="shared" si="7"/>
        <v>2.119255946942062</v>
      </c>
      <c r="R17" s="108">
        <f t="shared" si="8"/>
        <v>2.5323554950308123</v>
      </c>
      <c r="W17" s="110">
        <v>29528</v>
      </c>
    </row>
    <row r="18" spans="5:28" x14ac:dyDescent="0.25">
      <c r="E18" s="109">
        <v>-2.9</v>
      </c>
      <c r="F18" s="99">
        <v>1.8</v>
      </c>
      <c r="G18" s="100"/>
      <c r="H18" s="101">
        <v>13.12</v>
      </c>
      <c r="I18" s="102">
        <f t="shared" si="1"/>
        <v>-1.8023500000000001</v>
      </c>
      <c r="J18" s="103">
        <f t="shared" si="0"/>
        <v>11.37</v>
      </c>
      <c r="K18" s="104">
        <f t="shared" si="2"/>
        <v>6.48</v>
      </c>
      <c r="L18" s="105">
        <f t="shared" si="3"/>
        <v>1.3485032607586906</v>
      </c>
      <c r="M18" s="106">
        <f t="shared" si="4"/>
        <v>15.332482074826311</v>
      </c>
      <c r="N18" s="107">
        <f t="shared" si="5"/>
        <v>-1.14985</v>
      </c>
      <c r="O18" s="104">
        <f t="shared" si="5"/>
        <v>6.48</v>
      </c>
      <c r="P18" s="100">
        <f t="shared" si="6"/>
        <v>1.3485032607586906</v>
      </c>
      <c r="Q18" s="106">
        <f t="shared" si="7"/>
        <v>-1.5505764743833805</v>
      </c>
      <c r="R18" s="108">
        <f t="shared" si="8"/>
        <v>-5.5654085492096925</v>
      </c>
      <c r="W18" s="111">
        <v>29529</v>
      </c>
      <c r="Z18">
        <v>2</v>
      </c>
      <c r="AA18">
        <v>1</v>
      </c>
      <c r="AB18">
        <v>1</v>
      </c>
    </row>
    <row r="19" spans="5:28" x14ac:dyDescent="0.25">
      <c r="E19" s="109">
        <v>-0.3</v>
      </c>
      <c r="F19" s="99">
        <v>1.9</v>
      </c>
      <c r="G19" s="100"/>
      <c r="H19" s="101">
        <v>13.12</v>
      </c>
      <c r="I19" s="102">
        <f t="shared" si="1"/>
        <v>-0.18645</v>
      </c>
      <c r="J19" s="103">
        <f t="shared" si="0"/>
        <v>11.37</v>
      </c>
      <c r="K19" s="104">
        <f t="shared" si="2"/>
        <v>6.84</v>
      </c>
      <c r="L19" s="105">
        <f t="shared" si="3"/>
        <v>1.3602194364475992</v>
      </c>
      <c r="M19" s="106">
        <f t="shared" si="4"/>
        <v>15.465694992409203</v>
      </c>
      <c r="N19" s="107">
        <f t="shared" si="5"/>
        <v>-0.11895</v>
      </c>
      <c r="O19" s="104">
        <f t="shared" si="5"/>
        <v>6.84</v>
      </c>
      <c r="P19" s="100">
        <f t="shared" si="6"/>
        <v>1.3602194364475992</v>
      </c>
      <c r="Q19" s="106">
        <f t="shared" si="7"/>
        <v>-0.16179810196544192</v>
      </c>
      <c r="R19" s="108">
        <f t="shared" si="8"/>
        <v>-2.6939430943746463</v>
      </c>
      <c r="W19" s="111">
        <v>29530</v>
      </c>
      <c r="Z19">
        <v>6.8</v>
      </c>
      <c r="AA19">
        <v>5.9</v>
      </c>
      <c r="AB19">
        <v>5.5</v>
      </c>
    </row>
    <row r="20" spans="5:28" x14ac:dyDescent="0.25">
      <c r="E20" s="109">
        <v>-8</v>
      </c>
      <c r="F20" s="99">
        <v>2</v>
      </c>
      <c r="G20" s="100"/>
      <c r="H20" s="101">
        <v>13.12</v>
      </c>
      <c r="I20" s="102">
        <f t="shared" si="1"/>
        <v>-4.9720000000000004</v>
      </c>
      <c r="J20" s="103">
        <f t="shared" si="0"/>
        <v>11.37</v>
      </c>
      <c r="K20" s="104">
        <f t="shared" si="2"/>
        <v>7.2</v>
      </c>
      <c r="L20" s="105">
        <f t="shared" si="3"/>
        <v>1.3714285916503466</v>
      </c>
      <c r="M20" s="106">
        <f t="shared" si="4"/>
        <v>15.593143087064439</v>
      </c>
      <c r="N20" s="107">
        <f t="shared" si="5"/>
        <v>-3.1720000000000002</v>
      </c>
      <c r="O20" s="104">
        <f t="shared" si="5"/>
        <v>7.2</v>
      </c>
      <c r="P20" s="100">
        <f t="shared" si="6"/>
        <v>1.3714285916503466</v>
      </c>
      <c r="Q20" s="106">
        <f t="shared" si="7"/>
        <v>-4.3501714927148996</v>
      </c>
      <c r="R20" s="108">
        <f t="shared" si="8"/>
        <v>-11.795314579779339</v>
      </c>
      <c r="W20" s="111">
        <v>29531</v>
      </c>
    </row>
    <row r="21" spans="5:28" x14ac:dyDescent="0.25">
      <c r="E21" s="109">
        <v>-6.7</v>
      </c>
      <c r="F21" s="99">
        <v>2.1</v>
      </c>
      <c r="G21" s="100"/>
      <c r="H21" s="101">
        <v>13.12</v>
      </c>
      <c r="I21" s="102">
        <f t="shared" si="1"/>
        <v>-4.1640500000000005</v>
      </c>
      <c r="J21" s="103">
        <f t="shared" si="0"/>
        <v>11.37</v>
      </c>
      <c r="K21" s="104">
        <f t="shared" si="2"/>
        <v>7.5600000000000005</v>
      </c>
      <c r="L21" s="105">
        <f t="shared" si="3"/>
        <v>1.3821764444103364</v>
      </c>
      <c r="M21" s="106">
        <f t="shared" si="4"/>
        <v>15.715346172945523</v>
      </c>
      <c r="N21" s="107">
        <f t="shared" si="5"/>
        <v>-2.6565500000000002</v>
      </c>
      <c r="O21" s="104">
        <f t="shared" si="5"/>
        <v>7.5600000000000005</v>
      </c>
      <c r="P21" s="100">
        <f t="shared" si="6"/>
        <v>1.3821764444103364</v>
      </c>
      <c r="Q21" s="106">
        <f t="shared" si="7"/>
        <v>-3.6718208333982796</v>
      </c>
      <c r="R21" s="108">
        <f t="shared" si="8"/>
        <v>-10.431217006343804</v>
      </c>
      <c r="W21" s="111">
        <v>29532</v>
      </c>
      <c r="Z21">
        <f>SUM(Z18:Z20)/2</f>
        <v>4.4000000000000004</v>
      </c>
      <c r="AA21">
        <f t="shared" ref="AA21:AB21" si="9">SUM(AA18:AA20)/2</f>
        <v>3.45</v>
      </c>
      <c r="AB21">
        <f t="shared" si="9"/>
        <v>3.25</v>
      </c>
    </row>
    <row r="22" spans="5:28" x14ac:dyDescent="0.25">
      <c r="E22" s="109">
        <v>-0.4</v>
      </c>
      <c r="F22" s="99">
        <v>2.2000000000000002</v>
      </c>
      <c r="G22" s="100"/>
      <c r="H22" s="101">
        <v>13.12</v>
      </c>
      <c r="I22" s="102">
        <f t="shared" si="1"/>
        <v>-0.24860000000000004</v>
      </c>
      <c r="J22" s="103">
        <f t="shared" si="0"/>
        <v>11.37</v>
      </c>
      <c r="K22" s="104">
        <f t="shared" si="2"/>
        <v>7.9200000000000008</v>
      </c>
      <c r="L22" s="105">
        <f t="shared" si="3"/>
        <v>1.3925026459097432</v>
      </c>
      <c r="M22" s="106">
        <f t="shared" si="4"/>
        <v>15.832755083993778</v>
      </c>
      <c r="N22" s="107">
        <f t="shared" si="5"/>
        <v>-0.15860000000000002</v>
      </c>
      <c r="O22" s="104">
        <f t="shared" si="5"/>
        <v>7.9200000000000008</v>
      </c>
      <c r="P22" s="100">
        <f t="shared" si="6"/>
        <v>1.3925026459097432</v>
      </c>
      <c r="Q22" s="106">
        <f t="shared" si="7"/>
        <v>-0.22085091964128528</v>
      </c>
      <c r="R22" s="108">
        <f t="shared" si="8"/>
        <v>-3.1822060036350637</v>
      </c>
      <c r="W22" s="111">
        <v>29533</v>
      </c>
    </row>
    <row r="23" spans="5:28" x14ac:dyDescent="0.25">
      <c r="E23" s="109">
        <v>3.1</v>
      </c>
      <c r="F23" s="99">
        <v>2.2999999999999998</v>
      </c>
      <c r="G23" s="100"/>
      <c r="H23" s="101">
        <v>13.12</v>
      </c>
      <c r="I23" s="102">
        <f t="shared" si="1"/>
        <v>1.9266500000000002</v>
      </c>
      <c r="J23" s="103">
        <f t="shared" si="0"/>
        <v>11.37</v>
      </c>
      <c r="K23" s="104">
        <f t="shared" si="2"/>
        <v>8.2799999999999994</v>
      </c>
      <c r="L23" s="105">
        <f t="shared" si="3"/>
        <v>1.402441820638437</v>
      </c>
      <c r="M23" s="106">
        <f t="shared" si="4"/>
        <v>15.945763500659028</v>
      </c>
      <c r="N23" s="107">
        <f t="shared" si="5"/>
        <v>1.2291500000000002</v>
      </c>
      <c r="O23" s="104">
        <f t="shared" si="5"/>
        <v>8.2799999999999994</v>
      </c>
      <c r="P23" s="100">
        <f t="shared" si="6"/>
        <v>1.402441820638437</v>
      </c>
      <c r="Q23" s="106">
        <f t="shared" si="7"/>
        <v>1.723811363837735</v>
      </c>
      <c r="R23" s="108">
        <f t="shared" si="8"/>
        <v>0.8246978631787063</v>
      </c>
      <c r="W23" s="111">
        <v>29534</v>
      </c>
      <c r="Z23">
        <v>8.6999999999999993</v>
      </c>
      <c r="AA23">
        <v>3.4</v>
      </c>
    </row>
    <row r="24" spans="5:28" x14ac:dyDescent="0.25">
      <c r="E24" s="109">
        <v>-4.3</v>
      </c>
      <c r="F24" s="99">
        <v>2.4</v>
      </c>
      <c r="G24" s="100"/>
      <c r="H24" s="101">
        <v>13.12</v>
      </c>
      <c r="I24" s="102">
        <f t="shared" si="1"/>
        <v>-2.67245</v>
      </c>
      <c r="J24" s="103">
        <f t="shared" si="0"/>
        <v>11.37</v>
      </c>
      <c r="K24" s="104">
        <f t="shared" si="2"/>
        <v>8.64</v>
      </c>
      <c r="L24" s="105">
        <f t="shared" si="3"/>
        <v>1.4120243913521293</v>
      </c>
      <c r="M24" s="106">
        <f t="shared" si="4"/>
        <v>16.054717329673711</v>
      </c>
      <c r="N24" s="107">
        <f t="shared" si="5"/>
        <v>-1.70495</v>
      </c>
      <c r="O24" s="104">
        <f t="shared" si="5"/>
        <v>8.64</v>
      </c>
      <c r="P24" s="100">
        <f t="shared" si="6"/>
        <v>1.4120243913521293</v>
      </c>
      <c r="Q24" s="106">
        <f t="shared" si="7"/>
        <v>-2.4074309860358127</v>
      </c>
      <c r="R24" s="108">
        <f t="shared" si="8"/>
        <v>-8.0145983157095237</v>
      </c>
      <c r="W24" s="111">
        <v>29535</v>
      </c>
      <c r="AA24">
        <v>4.0999999999999996</v>
      </c>
    </row>
    <row r="25" spans="5:28" x14ac:dyDescent="0.25">
      <c r="E25" s="109">
        <v>0</v>
      </c>
      <c r="F25" s="99">
        <v>2.5</v>
      </c>
      <c r="G25" s="100"/>
      <c r="H25" s="101">
        <v>13.12</v>
      </c>
      <c r="I25" s="102">
        <f t="shared" si="1"/>
        <v>0</v>
      </c>
      <c r="J25" s="103">
        <f t="shared" si="0"/>
        <v>11.37</v>
      </c>
      <c r="K25" s="104">
        <f t="shared" si="2"/>
        <v>9</v>
      </c>
      <c r="L25" s="105">
        <f t="shared" si="3"/>
        <v>1.4212772403523961</v>
      </c>
      <c r="M25" s="106">
        <f t="shared" si="4"/>
        <v>16.159922222806742</v>
      </c>
      <c r="N25" s="107">
        <f t="shared" si="5"/>
        <v>0</v>
      </c>
      <c r="O25" s="104">
        <f t="shared" si="5"/>
        <v>9</v>
      </c>
      <c r="P25" s="100">
        <f t="shared" si="6"/>
        <v>1.4212772403523961</v>
      </c>
      <c r="Q25" s="106">
        <f t="shared" si="7"/>
        <v>0</v>
      </c>
      <c r="R25" s="108">
        <f t="shared" si="8"/>
        <v>-3.0399222228067426</v>
      </c>
    </row>
    <row r="26" spans="5:28" x14ac:dyDescent="0.25">
      <c r="E26" s="109">
        <v>-0.1</v>
      </c>
      <c r="F26" s="99">
        <v>2.6</v>
      </c>
      <c r="G26" s="100"/>
      <c r="H26" s="101">
        <v>13.12</v>
      </c>
      <c r="I26" s="102">
        <f t="shared" si="1"/>
        <v>-6.2150000000000011E-2</v>
      </c>
      <c r="J26" s="103">
        <f t="shared" si="0"/>
        <v>11.37</v>
      </c>
      <c r="K26" s="104">
        <f t="shared" si="2"/>
        <v>9.3600000000000012</v>
      </c>
      <c r="L26" s="105">
        <f t="shared" si="3"/>
        <v>1.4302242447358762</v>
      </c>
      <c r="M26" s="106">
        <f t="shared" si="4"/>
        <v>16.26164966264691</v>
      </c>
      <c r="N26" s="107">
        <f t="shared" si="5"/>
        <v>-3.9650000000000005E-2</v>
      </c>
      <c r="O26" s="104">
        <f t="shared" si="5"/>
        <v>9.3600000000000012</v>
      </c>
      <c r="P26" s="100">
        <f t="shared" si="6"/>
        <v>1.4302242447358762</v>
      </c>
      <c r="Q26" s="106">
        <f t="shared" si="7"/>
        <v>-5.67083913037775E-2</v>
      </c>
      <c r="R26" s="108">
        <f t="shared" si="8"/>
        <v>-3.260508053950689</v>
      </c>
      <c r="AA26">
        <f>SUM(AA21*2)</f>
        <v>6.9</v>
      </c>
      <c r="AB26">
        <v>3.2</v>
      </c>
    </row>
    <row r="27" spans="5:28" x14ac:dyDescent="0.25">
      <c r="E27" s="109">
        <v>4.9000000000000004</v>
      </c>
      <c r="F27" s="99">
        <v>2.7</v>
      </c>
      <c r="G27" s="100"/>
      <c r="H27" s="101">
        <v>13.12</v>
      </c>
      <c r="I27" s="102">
        <f t="shared" si="1"/>
        <v>3.0453500000000004</v>
      </c>
      <c r="J27" s="103">
        <f t="shared" si="0"/>
        <v>11.37</v>
      </c>
      <c r="K27" s="104">
        <f t="shared" si="2"/>
        <v>9.7200000000000006</v>
      </c>
      <c r="L27" s="105">
        <f t="shared" si="3"/>
        <v>1.4388867135009684</v>
      </c>
      <c r="M27" s="106">
        <f t="shared" si="4"/>
        <v>16.360141932506011</v>
      </c>
      <c r="N27" s="107">
        <f t="shared" si="5"/>
        <v>1.9428500000000002</v>
      </c>
      <c r="O27" s="104">
        <f t="shared" si="5"/>
        <v>9.7200000000000006</v>
      </c>
      <c r="P27" s="100">
        <f t="shared" si="6"/>
        <v>1.4388867135009684</v>
      </c>
      <c r="Q27" s="106">
        <f t="shared" si="7"/>
        <v>2.7955410513253569</v>
      </c>
      <c r="R27" s="108">
        <f t="shared" si="8"/>
        <v>2.6007491188193463</v>
      </c>
      <c r="AB27">
        <v>3.3</v>
      </c>
    </row>
    <row r="28" spans="5:28" x14ac:dyDescent="0.25">
      <c r="E28" s="109">
        <v>3.1</v>
      </c>
      <c r="F28" s="99">
        <v>2.8</v>
      </c>
      <c r="G28" s="100"/>
      <c r="H28" s="101">
        <v>13.12</v>
      </c>
      <c r="I28" s="102">
        <f t="shared" si="1"/>
        <v>1.9266500000000002</v>
      </c>
      <c r="J28" s="103">
        <f t="shared" si="0"/>
        <v>11.37</v>
      </c>
      <c r="K28" s="104">
        <f t="shared" si="2"/>
        <v>10.08</v>
      </c>
      <c r="L28" s="105">
        <f t="shared" si="3"/>
        <v>1.4472837474354452</v>
      </c>
      <c r="M28" s="106">
        <f t="shared" si="4"/>
        <v>16.455616208341009</v>
      </c>
      <c r="N28" s="107">
        <f t="shared" si="5"/>
        <v>1.2291500000000002</v>
      </c>
      <c r="O28" s="104">
        <f t="shared" si="5"/>
        <v>10.08</v>
      </c>
      <c r="P28" s="100">
        <f t="shared" si="6"/>
        <v>1.4472837474354452</v>
      </c>
      <c r="Q28" s="106">
        <f t="shared" si="7"/>
        <v>1.7789288181602778</v>
      </c>
      <c r="R28" s="108">
        <f t="shared" si="8"/>
        <v>0.3699626098192681</v>
      </c>
    </row>
    <row r="29" spans="5:28" x14ac:dyDescent="0.25">
      <c r="E29" s="109">
        <v>2.4</v>
      </c>
      <c r="F29" s="99">
        <v>2.9</v>
      </c>
      <c r="G29" s="100"/>
      <c r="H29" s="101">
        <v>13.12</v>
      </c>
      <c r="I29" s="102">
        <f t="shared" si="1"/>
        <v>1.4916</v>
      </c>
      <c r="J29" s="103">
        <f t="shared" si="0"/>
        <v>11.37</v>
      </c>
      <c r="K29" s="104">
        <f t="shared" si="2"/>
        <v>10.44</v>
      </c>
      <c r="L29" s="105">
        <f t="shared" si="3"/>
        <v>1.4554325376672343</v>
      </c>
      <c r="M29" s="106">
        <f t="shared" si="4"/>
        <v>16.548267953276454</v>
      </c>
      <c r="N29" s="107">
        <f t="shared" si="5"/>
        <v>0.9516</v>
      </c>
      <c r="O29" s="104">
        <f t="shared" si="5"/>
        <v>10.44</v>
      </c>
      <c r="P29" s="100">
        <f t="shared" si="6"/>
        <v>1.4554325376672343</v>
      </c>
      <c r="Q29" s="106">
        <f t="shared" si="7"/>
        <v>1.3849896028441402</v>
      </c>
      <c r="R29" s="108">
        <f t="shared" si="8"/>
        <v>-0.55167835043231483</v>
      </c>
      <c r="AA29">
        <f>SUM(AA24+AB27)/2</f>
        <v>3.6999999999999997</v>
      </c>
    </row>
    <row r="30" spans="5:28" x14ac:dyDescent="0.25">
      <c r="E30" s="109">
        <v>2.9</v>
      </c>
      <c r="F30" s="99">
        <v>3</v>
      </c>
      <c r="G30" s="100"/>
      <c r="H30" s="101">
        <v>13.12</v>
      </c>
      <c r="I30" s="102">
        <f t="shared" si="1"/>
        <v>1.8023500000000001</v>
      </c>
      <c r="J30" s="103">
        <f t="shared" si="0"/>
        <v>11.37</v>
      </c>
      <c r="K30" s="104">
        <f t="shared" si="2"/>
        <v>10.8</v>
      </c>
      <c r="L30" s="105">
        <f t="shared" si="3"/>
        <v>1.4633486150643786</v>
      </c>
      <c r="M30" s="106">
        <f t="shared" si="4"/>
        <v>16.638273753281982</v>
      </c>
      <c r="N30" s="107">
        <f t="shared" si="5"/>
        <v>1.14985</v>
      </c>
      <c r="O30" s="104">
        <f t="shared" si="5"/>
        <v>10.8</v>
      </c>
      <c r="P30" s="100">
        <f t="shared" si="6"/>
        <v>1.4633486150643786</v>
      </c>
      <c r="Q30" s="106">
        <f t="shared" si="7"/>
        <v>1.6826314050317759</v>
      </c>
      <c r="R30" s="108">
        <f t="shared" si="8"/>
        <v>-3.3292348250206771E-2</v>
      </c>
    </row>
    <row r="31" spans="5:28" x14ac:dyDescent="0.25">
      <c r="E31" s="109">
        <v>3</v>
      </c>
      <c r="F31" s="99">
        <v>3.1</v>
      </c>
      <c r="G31" s="100"/>
      <c r="H31" s="101">
        <v>13.12</v>
      </c>
      <c r="I31" s="102">
        <f t="shared" si="1"/>
        <v>1.8645</v>
      </c>
      <c r="J31" s="103">
        <f t="shared" si="0"/>
        <v>11.37</v>
      </c>
      <c r="K31" s="104">
        <f t="shared" si="2"/>
        <v>11.16</v>
      </c>
      <c r="L31" s="105">
        <f t="shared" si="3"/>
        <v>1.4710460599276047</v>
      </c>
      <c r="M31" s="106">
        <f t="shared" si="4"/>
        <v>16.725793701376865</v>
      </c>
      <c r="N31" s="107">
        <f t="shared" si="5"/>
        <v>1.1895</v>
      </c>
      <c r="O31" s="104">
        <f t="shared" si="5"/>
        <v>11.16</v>
      </c>
      <c r="P31" s="100">
        <f t="shared" si="6"/>
        <v>1.4710460599276047</v>
      </c>
      <c r="Q31" s="106">
        <f t="shared" si="7"/>
        <v>1.7498092882838858</v>
      </c>
      <c r="R31" s="108">
        <f t="shared" si="8"/>
        <v>8.5155869070192569E-3</v>
      </c>
    </row>
    <row r="32" spans="5:28" x14ac:dyDescent="0.25">
      <c r="E32" s="109">
        <v>2.9</v>
      </c>
      <c r="F32" s="99">
        <v>3.2</v>
      </c>
      <c r="G32" s="100"/>
      <c r="H32" s="101">
        <v>13.12</v>
      </c>
      <c r="I32" s="102">
        <f t="shared" si="1"/>
        <v>1.8023500000000001</v>
      </c>
      <c r="J32" s="103">
        <f t="shared" si="0"/>
        <v>11.37</v>
      </c>
      <c r="K32" s="104">
        <f t="shared" si="2"/>
        <v>11.520000000000001</v>
      </c>
      <c r="L32" s="105">
        <f t="shared" si="3"/>
        <v>1.4785376793613374</v>
      </c>
      <c r="M32" s="106">
        <f t="shared" si="4"/>
        <v>16.810973414338406</v>
      </c>
      <c r="N32" s="107">
        <f t="shared" si="5"/>
        <v>1.14985</v>
      </c>
      <c r="O32" s="104">
        <f t="shared" si="5"/>
        <v>11.520000000000001</v>
      </c>
      <c r="P32" s="100">
        <f t="shared" si="6"/>
        <v>1.4785376793613374</v>
      </c>
      <c r="Q32" s="106">
        <f t="shared" si="7"/>
        <v>1.7000965506136339</v>
      </c>
      <c r="R32" s="108">
        <f t="shared" si="8"/>
        <v>-0.18852686372477234</v>
      </c>
    </row>
    <row r="33" spans="1:18" x14ac:dyDescent="0.25">
      <c r="E33" s="109">
        <v>2.8</v>
      </c>
      <c r="F33" s="99">
        <v>3.3</v>
      </c>
      <c r="G33" s="100"/>
      <c r="H33" s="101">
        <v>13.12</v>
      </c>
      <c r="I33" s="102">
        <f t="shared" si="1"/>
        <v>1.7402</v>
      </c>
      <c r="J33" s="103">
        <f t="shared" si="0"/>
        <v>11.37</v>
      </c>
      <c r="K33" s="104">
        <f t="shared" si="2"/>
        <v>11.879999999999999</v>
      </c>
      <c r="L33" s="105">
        <f t="shared" si="3"/>
        <v>1.4858351581494755</v>
      </c>
      <c r="M33" s="106">
        <f t="shared" si="4"/>
        <v>16.893945748159535</v>
      </c>
      <c r="N33" s="107">
        <f t="shared" si="5"/>
        <v>1.1102000000000001</v>
      </c>
      <c r="O33" s="104">
        <f t="shared" si="5"/>
        <v>11.879999999999999</v>
      </c>
      <c r="P33" s="100">
        <f t="shared" si="6"/>
        <v>1.4858351581494755</v>
      </c>
      <c r="Q33" s="106">
        <f t="shared" si="7"/>
        <v>1.6495741925775478</v>
      </c>
      <c r="R33" s="108">
        <f t="shared" si="8"/>
        <v>-0.38417155558198801</v>
      </c>
    </row>
    <row r="34" spans="1:18" x14ac:dyDescent="0.25">
      <c r="E34" s="109">
        <v>1.2</v>
      </c>
      <c r="F34" s="99">
        <v>3.4</v>
      </c>
      <c r="G34" s="100"/>
      <c r="H34" s="101">
        <v>13.12</v>
      </c>
      <c r="I34" s="102">
        <f t="shared" si="1"/>
        <v>0.74580000000000002</v>
      </c>
      <c r="J34" s="103">
        <f t="shared" si="0"/>
        <v>11.37</v>
      </c>
      <c r="K34" s="104">
        <f t="shared" si="2"/>
        <v>12.24</v>
      </c>
      <c r="L34" s="105">
        <f t="shared" si="3"/>
        <v>1.4929491877688705</v>
      </c>
      <c r="M34" s="106">
        <f t="shared" si="4"/>
        <v>16.974832264932058</v>
      </c>
      <c r="N34" s="107">
        <f t="shared" si="5"/>
        <v>0.4758</v>
      </c>
      <c r="O34" s="104">
        <f t="shared" si="5"/>
        <v>12.24</v>
      </c>
      <c r="P34" s="100">
        <f t="shared" si="6"/>
        <v>1.4929491877688705</v>
      </c>
      <c r="Q34" s="106">
        <f t="shared" si="7"/>
        <v>0.71034522354042862</v>
      </c>
      <c r="R34" s="108">
        <f t="shared" si="8"/>
        <v>-2.398687041391629</v>
      </c>
    </row>
    <row r="35" spans="1:18" x14ac:dyDescent="0.25">
      <c r="E35" s="109">
        <v>2.4</v>
      </c>
      <c r="F35" s="99">
        <v>3.5</v>
      </c>
      <c r="G35" s="100"/>
      <c r="H35" s="101">
        <v>13.12</v>
      </c>
      <c r="I35" s="102">
        <f t="shared" si="1"/>
        <v>1.4916</v>
      </c>
      <c r="J35" s="103">
        <f t="shared" si="0"/>
        <v>11.37</v>
      </c>
      <c r="K35" s="104">
        <f t="shared" si="2"/>
        <v>12.6</v>
      </c>
      <c r="L35" s="105">
        <f t="shared" si="3"/>
        <v>1.499889577252131</v>
      </c>
      <c r="M35" s="106">
        <f t="shared" si="4"/>
        <v>17.053744493356728</v>
      </c>
      <c r="N35" s="107">
        <f t="shared" si="5"/>
        <v>0.9516</v>
      </c>
      <c r="O35" s="104">
        <f t="shared" si="5"/>
        <v>12.6</v>
      </c>
      <c r="P35" s="100">
        <f t="shared" si="6"/>
        <v>1.499889577252131</v>
      </c>
      <c r="Q35" s="106">
        <f t="shared" si="7"/>
        <v>1.4272949217131279</v>
      </c>
      <c r="R35" s="108">
        <f t="shared" si="8"/>
        <v>-1.0148495716436008</v>
      </c>
    </row>
    <row r="36" spans="1:18" x14ac:dyDescent="0.25">
      <c r="A36" t="s">
        <v>0</v>
      </c>
      <c r="E36" s="109">
        <v>7.6</v>
      </c>
      <c r="F36" s="99">
        <v>3.6</v>
      </c>
      <c r="G36" s="100"/>
      <c r="H36" s="101">
        <v>13.12</v>
      </c>
      <c r="I36" s="102">
        <f t="shared" si="1"/>
        <v>4.7233999999999998</v>
      </c>
      <c r="J36" s="103">
        <f t="shared" si="0"/>
        <v>11.37</v>
      </c>
      <c r="K36" s="104">
        <f t="shared" si="2"/>
        <v>12.96</v>
      </c>
      <c r="L36" s="105">
        <f t="shared" si="3"/>
        <v>1.5066653488941342</v>
      </c>
      <c r="M36" s="106">
        <f t="shared" si="4"/>
        <v>17.130785016926303</v>
      </c>
      <c r="N36" s="107">
        <f t="shared" si="5"/>
        <v>3.0133999999999999</v>
      </c>
      <c r="O36" s="104">
        <f t="shared" si="5"/>
        <v>12.96</v>
      </c>
      <c r="P36" s="100">
        <f t="shared" si="6"/>
        <v>1.5066653488941342</v>
      </c>
      <c r="Q36" s="106">
        <f t="shared" si="7"/>
        <v>4.5401853623575841</v>
      </c>
      <c r="R36" s="108">
        <f t="shared" si="8"/>
        <v>5.2528003454312797</v>
      </c>
    </row>
    <row r="37" spans="1:18" x14ac:dyDescent="0.25">
      <c r="E37" s="109">
        <v>0</v>
      </c>
      <c r="F37" s="99">
        <v>8.3000000000000007</v>
      </c>
      <c r="G37" s="100"/>
      <c r="H37" s="101">
        <v>13.12</v>
      </c>
      <c r="I37" s="102">
        <f t="shared" si="1"/>
        <v>0</v>
      </c>
      <c r="J37" s="103">
        <f t="shared" si="0"/>
        <v>11.37</v>
      </c>
      <c r="K37" s="104">
        <f t="shared" si="2"/>
        <v>29.880000000000003</v>
      </c>
      <c r="L37" s="105">
        <f t="shared" si="3"/>
        <v>1.7221100249133676</v>
      </c>
      <c r="M37" s="106">
        <f t="shared" si="4"/>
        <v>19.580390983264987</v>
      </c>
      <c r="N37" s="107">
        <f t="shared" si="5"/>
        <v>0</v>
      </c>
      <c r="O37" s="104">
        <f t="shared" si="5"/>
        <v>29.880000000000003</v>
      </c>
      <c r="P37" s="100">
        <f t="shared" si="6"/>
        <v>1.7221100249133676</v>
      </c>
      <c r="Q37" s="106">
        <f t="shared" si="7"/>
        <v>0</v>
      </c>
      <c r="R37" s="108">
        <f t="shared" si="8"/>
        <v>-6.460390983264988</v>
      </c>
    </row>
    <row r="38" spans="1:18" x14ac:dyDescent="0.25">
      <c r="E38" s="109">
        <v>-5</v>
      </c>
      <c r="F38" s="99">
        <v>7</v>
      </c>
      <c r="G38" s="100"/>
      <c r="H38" s="101">
        <v>13.12</v>
      </c>
      <c r="I38" s="102">
        <f t="shared" si="1"/>
        <v>-3.1075000000000004</v>
      </c>
      <c r="J38" s="103">
        <f t="shared" si="0"/>
        <v>11.37</v>
      </c>
      <c r="K38" s="104">
        <f t="shared" si="2"/>
        <v>25.2</v>
      </c>
      <c r="L38" s="105">
        <f t="shared" si="3"/>
        <v>1.6758073331923853</v>
      </c>
      <c r="M38" s="106">
        <f t="shared" si="4"/>
        <v>19.05392937839742</v>
      </c>
      <c r="N38" s="107">
        <f t="shared" si="5"/>
        <v>-1.9825000000000002</v>
      </c>
      <c r="O38" s="104">
        <f t="shared" si="5"/>
        <v>25.2</v>
      </c>
      <c r="P38" s="100">
        <f t="shared" si="6"/>
        <v>1.6758073331923853</v>
      </c>
      <c r="Q38" s="106">
        <f t="shared" si="7"/>
        <v>-3.3222880380539039</v>
      </c>
      <c r="R38" s="108">
        <f t="shared" si="8"/>
        <v>-12.363717416451324</v>
      </c>
    </row>
    <row r="39" spans="1:18" x14ac:dyDescent="0.25">
      <c r="E39" s="109">
        <v>4</v>
      </c>
      <c r="F39" s="99">
        <v>3</v>
      </c>
      <c r="G39" s="100"/>
      <c r="H39" s="101">
        <v>13.12</v>
      </c>
      <c r="I39" s="102">
        <f t="shared" si="1"/>
        <v>2.4860000000000002</v>
      </c>
      <c r="J39" s="103">
        <f t="shared" si="0"/>
        <v>11.37</v>
      </c>
      <c r="K39" s="104">
        <f t="shared" si="2"/>
        <v>10.8</v>
      </c>
      <c r="L39" s="105">
        <f t="shared" si="3"/>
        <v>1.4633486150643786</v>
      </c>
      <c r="M39" s="106">
        <f t="shared" si="4"/>
        <v>16.638273753281982</v>
      </c>
      <c r="N39" s="107">
        <f t="shared" si="5"/>
        <v>1.5860000000000001</v>
      </c>
      <c r="O39" s="104">
        <f t="shared" si="5"/>
        <v>10.8</v>
      </c>
      <c r="P39" s="100">
        <f t="shared" si="6"/>
        <v>1.4633486150643786</v>
      </c>
      <c r="Q39" s="106">
        <f t="shared" si="7"/>
        <v>2.3208709034921045</v>
      </c>
      <c r="R39" s="108">
        <f t="shared" si="8"/>
        <v>1.2885971502101219</v>
      </c>
    </row>
    <row r="40" spans="1:18" x14ac:dyDescent="0.25">
      <c r="E40" s="109">
        <v>6.3</v>
      </c>
      <c r="F40" s="99">
        <v>3.8</v>
      </c>
      <c r="G40" s="100"/>
      <c r="H40" s="101">
        <v>13.12</v>
      </c>
      <c r="I40" s="102">
        <f t="shared" si="1"/>
        <v>3.9154500000000003</v>
      </c>
      <c r="J40" s="103">
        <f t="shared" si="0"/>
        <v>11.37</v>
      </c>
      <c r="K40" s="104">
        <f t="shared" si="2"/>
        <v>13.68</v>
      </c>
      <c r="L40" s="105">
        <f t="shared" si="3"/>
        <v>1.5197556812987461</v>
      </c>
      <c r="M40" s="106">
        <f t="shared" si="4"/>
        <v>17.27962209636674</v>
      </c>
      <c r="N40" s="107">
        <f t="shared" si="5"/>
        <v>2.4979499999999999</v>
      </c>
      <c r="O40" s="104">
        <f t="shared" si="5"/>
        <v>13.68</v>
      </c>
      <c r="P40" s="100">
        <f t="shared" si="6"/>
        <v>1.5197556812987461</v>
      </c>
      <c r="Q40" s="106">
        <f t="shared" si="7"/>
        <v>3.7962737041002024</v>
      </c>
      <c r="R40" s="108">
        <f t="shared" si="8"/>
        <v>3.5521016077334631</v>
      </c>
    </row>
    <row r="41" spans="1:18" x14ac:dyDescent="0.25">
      <c r="E41" s="109">
        <v>1.4</v>
      </c>
      <c r="F41" s="99">
        <v>5.8</v>
      </c>
      <c r="G41" s="100"/>
      <c r="H41" s="101">
        <v>13.12</v>
      </c>
      <c r="I41" s="102">
        <f t="shared" si="1"/>
        <v>0.87009999999999998</v>
      </c>
      <c r="J41" s="103">
        <f t="shared" si="0"/>
        <v>11.37</v>
      </c>
      <c r="K41" s="104">
        <f t="shared" si="2"/>
        <v>20.88</v>
      </c>
      <c r="L41" s="105">
        <f t="shared" si="3"/>
        <v>1.6261360546674126</v>
      </c>
      <c r="M41" s="106">
        <f t="shared" si="4"/>
        <v>18.489166941568481</v>
      </c>
      <c r="N41" s="107">
        <f t="shared" si="5"/>
        <v>0.55510000000000004</v>
      </c>
      <c r="O41" s="104">
        <f t="shared" si="5"/>
        <v>20.88</v>
      </c>
      <c r="P41" s="100">
        <f t="shared" si="6"/>
        <v>1.6261360546674126</v>
      </c>
      <c r="Q41" s="106">
        <f t="shared" si="7"/>
        <v>0.90266812394588081</v>
      </c>
      <c r="R41" s="108">
        <f t="shared" si="8"/>
        <v>-3.5963988176226001</v>
      </c>
    </row>
    <row r="42" spans="1:18" x14ac:dyDescent="0.25">
      <c r="E42" s="109">
        <v>-5.4</v>
      </c>
      <c r="F42" s="112">
        <v>4.8</v>
      </c>
      <c r="G42" s="100"/>
      <c r="H42" s="101">
        <v>13.12</v>
      </c>
      <c r="I42" s="102">
        <f t="shared" si="1"/>
        <v>-3.3561000000000005</v>
      </c>
      <c r="J42" s="103">
        <f t="shared" si="0"/>
        <v>11.37</v>
      </c>
      <c r="K42" s="104">
        <f t="shared" si="2"/>
        <v>17.28</v>
      </c>
      <c r="L42" s="105">
        <f t="shared" si="3"/>
        <v>1.5776366911019888</v>
      </c>
      <c r="M42" s="106">
        <f t="shared" si="4"/>
        <v>17.93772917782961</v>
      </c>
      <c r="N42" s="107">
        <f t="shared" si="5"/>
        <v>-2.1411000000000002</v>
      </c>
      <c r="O42" s="104">
        <f t="shared" si="5"/>
        <v>17.28</v>
      </c>
      <c r="P42" s="100">
        <f t="shared" si="6"/>
        <v>1.5776366911019888</v>
      </c>
      <c r="Q42" s="106">
        <f t="shared" si="7"/>
        <v>-3.3778779193184687</v>
      </c>
      <c r="R42" s="108">
        <f t="shared" si="8"/>
        <v>-11.551707097148078</v>
      </c>
    </row>
    <row r="43" spans="1:18" x14ac:dyDescent="0.25">
      <c r="E43" s="109">
        <v>-2.7</v>
      </c>
      <c r="F43" s="112">
        <v>2.2999999999999998</v>
      </c>
      <c r="G43" s="100"/>
      <c r="H43" s="101">
        <v>13.12</v>
      </c>
      <c r="I43" s="102">
        <f t="shared" si="1"/>
        <v>-1.6780500000000003</v>
      </c>
      <c r="J43" s="103">
        <f t="shared" si="0"/>
        <v>11.37</v>
      </c>
      <c r="K43" s="104">
        <f t="shared" si="2"/>
        <v>8.2799999999999994</v>
      </c>
      <c r="L43" s="105">
        <f t="shared" si="3"/>
        <v>1.402441820638437</v>
      </c>
      <c r="M43" s="106">
        <f t="shared" si="4"/>
        <v>15.945763500659028</v>
      </c>
      <c r="N43" s="107">
        <f t="shared" si="5"/>
        <v>-1.0705500000000001</v>
      </c>
      <c r="O43" s="104">
        <f t="shared" si="5"/>
        <v>8.2799999999999994</v>
      </c>
      <c r="P43" s="100">
        <f t="shared" si="6"/>
        <v>1.402441820638437</v>
      </c>
      <c r="Q43" s="106">
        <f t="shared" si="7"/>
        <v>-1.5013840910844789</v>
      </c>
      <c r="R43" s="108">
        <f t="shared" si="8"/>
        <v>-6.0051975917435083</v>
      </c>
    </row>
    <row r="44" spans="1:18" ht="13.8" thickBot="1" x14ac:dyDescent="0.3">
      <c r="E44" s="113">
        <v>2</v>
      </c>
      <c r="F44" s="114">
        <v>7.2</v>
      </c>
      <c r="G44" s="115"/>
      <c r="H44" s="116">
        <v>13.12</v>
      </c>
      <c r="I44" s="117">
        <f t="shared" si="1"/>
        <v>1.2430000000000001</v>
      </c>
      <c r="J44" s="118">
        <f t="shared" si="0"/>
        <v>11.37</v>
      </c>
      <c r="K44" s="119">
        <f t="shared" si="2"/>
        <v>25.92</v>
      </c>
      <c r="L44" s="120">
        <f t="shared" si="3"/>
        <v>1.6833778156985097</v>
      </c>
      <c r="M44" s="121">
        <f t="shared" si="4"/>
        <v>19.140005764492056</v>
      </c>
      <c r="N44" s="122">
        <f t="shared" si="5"/>
        <v>0.79300000000000004</v>
      </c>
      <c r="O44" s="119">
        <f t="shared" si="5"/>
        <v>25.92</v>
      </c>
      <c r="P44" s="115">
        <f t="shared" si="6"/>
        <v>1.6833778156985097</v>
      </c>
      <c r="Q44" s="121">
        <f t="shared" si="7"/>
        <v>1.3349186078489184</v>
      </c>
      <c r="R44" s="123">
        <f t="shared" si="8"/>
        <v>-3.4420871566431379</v>
      </c>
    </row>
    <row r="69" spans="5:5" x14ac:dyDescent="0.25">
      <c r="E69" t="s">
        <v>6</v>
      </c>
    </row>
  </sheetData>
  <sheetProtection password="E9F7" sheet="1" objects="1" scenarios="1"/>
  <mergeCells count="1">
    <mergeCell ref="T2:V2"/>
  </mergeCell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Windchill Factor</vt:lpstr>
      <vt:lpstr>Blad2</vt:lpstr>
      <vt:lpstr>Formule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Athlone</dc:creator>
  <cp:lastModifiedBy>Frank vdFluit</cp:lastModifiedBy>
  <dcterms:created xsi:type="dcterms:W3CDTF">2009-08-16T20:36:02Z</dcterms:created>
  <dcterms:modified xsi:type="dcterms:W3CDTF">2025-10-12T17:11:32Z</dcterms:modified>
</cp:coreProperties>
</file>